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824" activeTab="9"/>
  </bookViews>
  <sheets>
    <sheet name="Прилог 1" sheetId="1" r:id="rId1"/>
    <sheet name="Прилог 1а" sheetId="2" r:id="rId2"/>
    <sheet name="Прилог 2" sheetId="3" r:id="rId3"/>
    <sheet name="Прилог 2 наставак" sheetId="4" r:id="rId4"/>
    <sheet name="Прилог 3" sheetId="5" r:id="rId5"/>
    <sheet name="Прилог 3а" sheetId="6" r:id="rId6"/>
    <sheet name="Прилог 4" sheetId="7" r:id="rId7"/>
    <sheet name="Прилог 5" sheetId="8" r:id="rId8"/>
    <sheet name="Прилог 6" sheetId="9" r:id="rId9"/>
    <sheet name="Прилог 7" sheetId="10" r:id="rId10"/>
    <sheet name="Прилог 8" sheetId="11" r:id="rId11"/>
    <sheet name="Прилог 9" sheetId="12" r:id="rId12"/>
    <sheet name="Прилог 9а" sheetId="13" r:id="rId13"/>
    <sheet name="Прилог 9б" sheetId="14" r:id="rId14"/>
    <sheet name="Прилог 10" sheetId="15" r:id="rId15"/>
    <sheet name="Прилог 11" sheetId="16" r:id="rId16"/>
    <sheet name="Прилог 12" sheetId="17" r:id="rId17"/>
    <sheet name="Прилог 13" sheetId="18" r:id="rId18"/>
    <sheet name="Прилог 14" sheetId="19" r:id="rId19"/>
    <sheet name="Прилог 15" sheetId="20" r:id="rId20"/>
  </sheets>
  <definedNames>
    <definedName name="_xlfn.IFERROR" hidden="1">#NAME?</definedName>
    <definedName name="_xlnm.Print_Area" localSheetId="14">'Прилог 10'!$B$2:$L$43</definedName>
    <definedName name="_xlnm.Print_Area" localSheetId="15">'Прилог 11'!$B$2:$L$44</definedName>
    <definedName name="_xlnm.Print_Area" localSheetId="16">'Прилог 12'!$B$2:$Q$26</definedName>
    <definedName name="_xlnm.Print_Area" localSheetId="17">'Прилог 13'!$B$3:$J$44</definedName>
    <definedName name="_xlnm.Print_Area" localSheetId="18">'Прилог 14'!$B$3:$O$35</definedName>
    <definedName name="_xlnm.Print_Area" localSheetId="19">'Прилог 15'!$B$2:$I$20</definedName>
    <definedName name="_xlnm.Print_Area" localSheetId="1">'Прилог 1а'!$B$2:$F$84</definedName>
    <definedName name="_xlnm.Print_Area" localSheetId="2">'Прилог 2'!$A$1:$F$50</definedName>
    <definedName name="_xlnm.Print_Area" localSheetId="4">'Прилог 3'!$B$1:$I$147</definedName>
    <definedName name="_xlnm.Print_Area" localSheetId="7">'Прилог 5'!$B$2:$I$41</definedName>
    <definedName name="_xlnm.Print_Area" localSheetId="9">'Прилог 7'!$B$2:$L$32</definedName>
    <definedName name="_xlnm.Print_Area" localSheetId="10">'Прилог 8'!$B$2:$I$34</definedName>
    <definedName name="_xlnm.Print_Area" localSheetId="11">'Прилог 9'!$B$2:$O$70</definedName>
    <definedName name="_xlnm.Print_Titles" localSheetId="0">'Прилог 1'!$5:$6</definedName>
    <definedName name="_xlnm.Print_Titles" localSheetId="1">'Прилог 1а'!$8:$9</definedName>
    <definedName name="_xlnm.Print_Titles" localSheetId="4">'Прилог 3'!$5:$7</definedName>
    <definedName name="_xlnm.Print_Titles" localSheetId="5">'Прилог 3а'!$8:$9</definedName>
  </definedNames>
  <calcPr fullCalcOnLoad="1"/>
</workbook>
</file>

<file path=xl/sharedStrings.xml><?xml version="1.0" encoding="utf-8"?>
<sst xmlns="http://schemas.openxmlformats.org/spreadsheetml/2006/main" count="1677" uniqueCount="818">
  <si>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</si>
  <si>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</si>
  <si>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</si>
  <si>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</si>
  <si>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</si>
  <si>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</si>
  <si>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</si>
  <si>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</si>
  <si>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</si>
  <si>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</si>
  <si>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</si>
  <si>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</si>
  <si>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</si>
  <si>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</si>
  <si>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</si>
  <si>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</si>
  <si>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</si>
  <si>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</si>
  <si>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</si>
  <si>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</si>
  <si>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</si>
  <si>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</si>
  <si>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</si>
  <si>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</si>
  <si>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</si>
  <si>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</si>
  <si>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</si>
  <si>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</si>
  <si>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</si>
  <si>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</si>
  <si>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</si>
  <si>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</si>
  <si>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</si>
  <si>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</si>
  <si>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</si>
  <si>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</si>
  <si>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</si>
  <si>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</si>
  <si>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</si>
  <si>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</si>
  <si>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</si>
  <si>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</si>
  <si>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</si>
  <si>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</si>
  <si>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</si>
  <si>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</si>
  <si>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</si>
  <si>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</si>
  <si>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</si>
  <si>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</si>
  <si>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</si>
  <si>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</si>
  <si>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</si>
  <si>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</si>
  <si>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</si>
  <si>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</si>
  <si>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</si>
  <si>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</si>
  <si>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</si>
  <si>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</si>
  <si>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</si>
  <si>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</si>
  <si>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</si>
  <si>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</si>
  <si>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</si>
  <si>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</si>
  <si>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</si>
  <si>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</si>
  <si>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</si>
  <si>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</si>
  <si>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</si>
  <si>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</si>
  <si>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</si>
  <si>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</si>
  <si>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</si>
  <si>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</si>
  <si>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</si>
  <si>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</si>
  <si>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</si>
  <si>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</si>
  <si>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</si>
  <si>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</si>
  <si>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</si>
  <si>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</si>
  <si>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</si>
  <si>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</si>
  <si>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</si>
  <si>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</si>
  <si>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</si>
  <si>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</si>
  <si>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</si>
  <si>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</si>
  <si>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</si>
  <si>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</si>
  <si>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</si>
  <si>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</si>
  <si>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</si>
  <si>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</si>
  <si>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</si>
  <si>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</si>
  <si>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</si>
  <si>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</si>
  <si>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</si>
  <si>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</si>
  <si>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</si>
  <si>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</si>
  <si>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</si>
  <si>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</si>
  <si>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</si>
  <si>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</si>
  <si>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</si>
  <si>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</si>
  <si>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</si>
  <si>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</si>
  <si>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</si>
  <si>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</si>
  <si>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</si>
  <si>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</si>
  <si>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</si>
  <si>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</si>
  <si>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</si>
  <si>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</si>
  <si>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</si>
  <si>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</si>
  <si>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</si>
  <si>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</si>
  <si>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</si>
  <si>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</si>
  <si>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</si>
  <si>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</si>
  <si>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</si>
  <si>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</si>
  <si>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</si>
  <si>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</si>
  <si>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</si>
  <si>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</si>
  <si>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</si>
  <si>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</si>
  <si>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</si>
  <si>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</si>
  <si>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</si>
  <si>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</si>
  <si>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</si>
  <si>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</si>
  <si>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</si>
  <si>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</si>
  <si>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</si>
  <si>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</si>
  <si>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</si>
  <si>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</si>
  <si>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</si>
  <si>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</si>
  <si>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</si>
  <si>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</si>
  <si>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</si>
  <si>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</si>
  <si>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</si>
  <si>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</si>
  <si>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</si>
  <si>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</si>
  <si>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</si>
  <si>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</si>
  <si>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</si>
  <si>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</si>
  <si>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</si>
  <si>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</si>
  <si>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</si>
  <si>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</si>
  <si>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</si>
  <si>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</si>
  <si>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</si>
  <si>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</si>
  <si>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</si>
  <si>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</si>
  <si>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</si>
  <si>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</si>
  <si>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</si>
  <si>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</si>
  <si>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</si>
  <si>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</si>
  <si>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</si>
  <si>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</si>
  <si>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</si>
  <si>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</si>
  <si>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</si>
  <si>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</si>
  <si>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</si>
  <si>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</si>
  <si>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</si>
  <si>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</si>
  <si>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</si>
  <si>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</si>
  <si>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</si>
  <si>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</si>
  <si>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</si>
  <si>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</si>
  <si>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</si>
  <si>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</si>
  <si>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</si>
  <si>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</si>
  <si>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</si>
  <si>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</si>
  <si>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</si>
  <si>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</si>
  <si>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</si>
  <si>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</si>
  <si>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</si>
  <si>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</si>
  <si>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</si>
  <si>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</si>
  <si>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</si>
  <si>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</si>
  <si>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</si>
  <si>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</si>
  <si>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</si>
  <si>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</si>
  <si>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</si>
  <si>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</si>
  <si>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</si>
  <si>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</si>
  <si>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</si>
  <si>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</si>
  <si>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</si>
  <si>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</si>
  <si>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</si>
  <si>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</si>
  <si>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</si>
  <si>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</si>
  <si>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</si>
  <si>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</si>
  <si>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</si>
  <si>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</si>
  <si>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</si>
  <si>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</si>
  <si>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</si>
  <si>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</si>
  <si>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</si>
  <si>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</si>
  <si>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</si>
  <si>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</si>
  <si>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</si>
  <si>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</si>
  <si>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</si>
  <si>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</si>
  <si>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</si>
  <si>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</si>
  <si>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</si>
  <si>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</si>
  <si>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</si>
  <si>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</si>
  <si>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</si>
  <si>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</si>
  <si>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</si>
  <si>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</si>
  <si>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</si>
  <si>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</si>
  <si>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</si>
  <si>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</si>
  <si>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</si>
  <si>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</si>
  <si>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</si>
  <si>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</si>
  <si>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</si>
  <si>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</si>
  <si>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</si>
  <si>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</si>
  <si>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</si>
  <si>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</si>
  <si>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</si>
  <si>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</si>
  <si>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</si>
  <si>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</si>
  <si>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</si>
  <si>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</si>
  <si>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</si>
  <si>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</si>
  <si>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</si>
  <si>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</si>
  <si>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</si>
  <si>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</si>
  <si>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</si>
  <si>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</si>
  <si>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</si>
  <si>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</si>
  <si>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</si>
  <si>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</si>
  <si>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</si>
  <si>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</si>
  <si>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</si>
  <si>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</si>
  <si>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</si>
  <si>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</si>
  <si>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</si>
  <si>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</si>
  <si>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</si>
  <si>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</si>
  <si>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</si>
  <si>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</si>
  <si>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</si>
  <si>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</si>
  <si>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</si>
  <si>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</si>
  <si>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</si>
  <si>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</si>
  <si>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</si>
  <si>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</si>
  <si>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</si>
  <si>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</si>
  <si>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</si>
  <si>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</si>
  <si>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</si>
  <si>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</si>
  <si>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</si>
  <si>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</si>
  <si>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</si>
  <si>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</si>
  <si>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</si>
  <si>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</si>
  <si>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</si>
  <si>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</si>
  <si>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</si>
  <si>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</si>
  <si>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</si>
  <si>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</si>
  <si>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</si>
  <si>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</si>
  <si>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</si>
  <si>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</si>
  <si>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</si>
  <si>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</si>
  <si>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</si>
  <si>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</si>
  <si>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</si>
  <si>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</si>
  <si>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</si>
  <si>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</si>
  <si>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</si>
  <si>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</si>
  <si>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</si>
  <si>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</si>
  <si>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</si>
  <si>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</si>
  <si>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</si>
  <si>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</si>
  <si>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</si>
  <si>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</si>
  <si>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</si>
  <si>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</si>
  <si>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</si>
  <si>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</si>
  <si>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</si>
  <si>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</si>
  <si>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</si>
  <si>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</si>
  <si>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</si>
  <si>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</si>
  <si>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</si>
  <si>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</si>
  <si>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</si>
  <si>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</si>
  <si>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</si>
  <si>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</si>
  <si>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</si>
  <si>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</si>
  <si>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</si>
  <si>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</si>
  <si>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</si>
  <si>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</si>
  <si>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</si>
  <si>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</si>
  <si>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</si>
  <si>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</si>
  <si>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</si>
  <si>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</si>
  <si>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</si>
  <si>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</si>
  <si>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</si>
  <si>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</si>
  <si>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</si>
  <si>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</si>
  <si>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</si>
  <si>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</si>
  <si>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</si>
  <si>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</si>
  <si>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</si>
  <si>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</si>
  <si>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</si>
  <si>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</si>
  <si>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</si>
  <si>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</si>
  <si>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</si>
  <si>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</si>
  <si>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</si>
  <si>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</si>
  <si>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</si>
  <si>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</si>
  <si>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</si>
  <si>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</si>
  <si>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</si>
  <si>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</si>
  <si>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</si>
  <si>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</si>
  <si>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</si>
  <si>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</si>
  <si>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</si>
  <si>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</si>
  <si>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</si>
  <si>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</si>
  <si>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</si>
  <si>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</si>
  <si>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</si>
  <si>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</si>
  <si>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</si>
  <si>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</si>
  <si>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</si>
  <si>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</si>
  <si>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</si>
  <si>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</si>
  <si>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</si>
  <si>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</si>
  <si>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</si>
  <si>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</si>
  <si>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</si>
  <si>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</si>
  <si>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</si>
  <si>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</si>
  <si>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</si>
  <si>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</si>
  <si>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</si>
  <si>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</si>
  <si>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</si>
  <si>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</si>
  <si>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</si>
  <si>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</si>
  <si>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</si>
  <si>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</si>
  <si>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</si>
  <si>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</si>
  <si>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</si>
  <si>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</si>
  <si>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</si>
  <si>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</si>
  <si>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</si>
  <si>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</si>
  <si>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</si>
  <si>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</si>
  <si>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</si>
  <si>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</si>
  <si>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</si>
  <si>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</si>
  <si>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</si>
  <si>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</si>
  <si>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</si>
  <si>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</si>
  <si>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</si>
  <si>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</si>
  <si>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</si>
  <si>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</si>
  <si>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</si>
  <si>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</si>
  <si>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</si>
  <si>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</si>
  <si>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</si>
  <si>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</si>
  <si>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</si>
  <si>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</si>
  <si>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</si>
  <si>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</si>
  <si>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</si>
  <si>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</si>
  <si>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</si>
  <si>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</si>
  <si>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</si>
  <si>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</si>
  <si>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</si>
  <si>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</si>
  <si>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</si>
  <si>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</si>
  <si>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</si>
  <si>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</si>
  <si>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</si>
  <si>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</si>
  <si>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</si>
  <si>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</si>
  <si>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</si>
  <si>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</si>
  <si>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</si>
  <si>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</si>
  <si>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</si>
  <si>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</si>
  <si>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</si>
  <si>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</si>
  <si>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</si>
  <si>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</si>
  <si>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</si>
  <si>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</si>
  <si>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</si>
  <si>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</si>
  <si>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</si>
  <si>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</si>
  <si>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</si>
  <si>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</si>
  <si>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</si>
  <si>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</si>
  <si>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</si>
  <si>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</si>
  <si>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</si>
  <si>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</si>
  <si>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</si>
  <si>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</si>
  <si>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</si>
  <si>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</si>
  <si>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</si>
  <si>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</si>
  <si>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</si>
  <si>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</si>
  <si>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</si>
  <si>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</si>
  <si>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</si>
  <si>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</si>
  <si>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</si>
  <si>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</si>
  <si>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</si>
  <si>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</si>
  <si>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</si>
  <si>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</si>
  <si>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</si>
  <si>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</si>
  <si>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</si>
  <si>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</si>
  <si>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</si>
  <si>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</si>
  <si>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</si>
  <si>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</si>
  <si>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</si>
  <si>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</si>
  <si>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</si>
  <si>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</si>
  <si>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</si>
  <si>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</si>
  <si>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</si>
  <si>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</si>
  <si>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</si>
  <si>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</si>
  <si>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</si>
  <si>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</si>
  <si>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</si>
  <si>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</si>
  <si>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</si>
  <si>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</si>
  <si>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</si>
  <si>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</si>
  <si>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</si>
  <si>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</si>
  <si>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</si>
  <si>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</si>
  <si>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</si>
  <si>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</si>
  <si>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</si>
  <si>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</si>
  <si>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</si>
  <si>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</si>
  <si>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</si>
  <si>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</si>
  <si>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</si>
  <si>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</si>
  <si>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</si>
  <si>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</si>
  <si>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</si>
  <si>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</si>
  <si>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</si>
  <si>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</si>
  <si>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</si>
  <si>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</si>
  <si>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</si>
  <si>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</si>
  <si>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</si>
  <si>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</si>
  <si>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</si>
  <si>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</si>
  <si>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</si>
  <si>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</si>
  <si>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</si>
  <si>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</si>
  <si>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</si>
  <si>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</si>
  <si>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</si>
  <si>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</si>
  <si>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</si>
  <si>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</si>
  <si>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</si>
  <si>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</si>
  <si>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</si>
  <si>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</si>
  <si>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</si>
  <si>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</si>
  <si>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</si>
  <si>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</si>
  <si>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</si>
  <si>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</si>
  <si>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</si>
  <si>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</si>
  <si>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</si>
  <si>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</si>
  <si>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</si>
  <si>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</si>
  <si>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</si>
  <si>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</si>
  <si>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</si>
  <si>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</si>
  <si>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</si>
  <si>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</si>
  <si>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</si>
  <si>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</si>
  <si>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</si>
  <si>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</si>
  <si>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</si>
  <si>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</si>
  <si>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</si>
  <si>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</si>
  <si>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</si>
  <si>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</si>
  <si>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</si>
  <si>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</si>
  <si>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</si>
  <si>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</si>
  <si>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</si>
  <si>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</si>
  <si>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</si>
  <si>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</si>
  <si>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</si>
  <si>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</si>
  <si>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</si>
  <si>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</si>
  <si>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</si>
  <si>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</si>
  <si>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</si>
  <si>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</si>
  <si>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</si>
  <si>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</si>
  <si>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</si>
  <si>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</si>
  <si>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</si>
  <si>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</si>
  <si>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</si>
  <si>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</si>
  <si>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</si>
  <si>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3а</t>
  </si>
  <si>
    <t>Прилог 9а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</si>
  <si>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</si>
  <si>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</si>
  <si>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</si>
  <si>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</si>
  <si>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</si>
  <si>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</si>
  <si>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</si>
  <si>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</si>
  <si>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</si>
  <si>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</si>
  <si>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</si>
  <si>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</si>
  <si>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</si>
  <si>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</si>
  <si>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</si>
  <si>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</si>
  <si>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</si>
  <si>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</si>
  <si>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</si>
  <si>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</si>
  <si>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</si>
  <si>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</si>
  <si>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</si>
  <si>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</si>
  <si>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</si>
  <si>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</si>
  <si>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</si>
  <si>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</si>
  <si>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</si>
  <si>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</si>
  <si>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</si>
  <si>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</si>
  <si>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</si>
  <si>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</si>
  <si>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</si>
  <si>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</si>
  <si>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</si>
  <si>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</si>
  <si>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План 31.03.2020.</t>
  </si>
  <si>
    <t>План 30.06.2020.</t>
  </si>
  <si>
    <t>План 30.09.2020.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</si>
  <si>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</si>
  <si>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</si>
  <si>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</si>
  <si>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</si>
  <si>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</si>
  <si>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</si>
  <si>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на дан 31.12.2019.</t>
  </si>
  <si>
    <t>Број на дан 31.12.2020.</t>
  </si>
  <si>
    <t>Број запослених 31.12.2019.</t>
  </si>
  <si>
    <t>Број запослених 31.12.2020.</t>
  </si>
  <si>
    <t>Одлив кадрова у периоду 
01.10.-31.12.2020.</t>
  </si>
  <si>
    <t>Стање на дан 31.12.2020. године</t>
  </si>
  <si>
    <t>Исплата по месецима  2019.</t>
  </si>
  <si>
    <t>План по месецима  2020.</t>
  </si>
  <si>
    <t>Број прималаца отпремнине</t>
  </si>
  <si>
    <t>29</t>
  </si>
  <si>
    <t>** старозапослени у 2019. години су они запослени који су били у радном односу у децембру 2018. године</t>
  </si>
  <si>
    <t>Планирана маса за зараде увећана за доприносе на зараде, број запослених и просечна зарада по месецима за 2020. годину - Бруто 2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</si>
  <si>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</si>
  <si>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</si>
  <si>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</si>
  <si>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</si>
  <si>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</si>
  <si>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</si>
  <si>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ПЛАН ОБРАЧУНА И ИСПЛАТЕ ЗАРАДА И УПЛАТА У БУЏЕТ ЗА 2020. ГОДИНУ</t>
  </si>
  <si>
    <t>(3-4)</t>
  </si>
  <si>
    <t>Надзорни одбор / Скупштина - план 2020. година</t>
  </si>
  <si>
    <t>Комисија за ревизију - реализација 2019. година</t>
  </si>
  <si>
    <t>Комисија за ревизију - план 2020. година</t>
  </si>
  <si>
    <t>Стање кредитне задужености у оригиналној валути
на дан 31.12.2019. године</t>
  </si>
  <si>
    <t>Стање кредитне задужености у динарима
на дан 31.12.2019
године</t>
  </si>
  <si>
    <t xml:space="preserve"> План плаћања по кредиту за 2020. годину  у динарима</t>
  </si>
  <si>
    <t>Стање кредитне задужености у оригиналној валути
на дан 31.12.2020. године</t>
  </si>
  <si>
    <t>Стање кредитне задужености у динарима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</si>
  <si>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</si>
  <si>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</si>
  <si>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</si>
  <si>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</si>
  <si>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>Реализовано закључно са 31.12.2019. године</t>
  </si>
  <si>
    <t xml:space="preserve">План 2021. година                 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</si>
  <si>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</si>
  <si>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</si>
  <si>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</si>
  <si>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</si>
  <si>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</si>
  <si>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</si>
  <si>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</si>
  <si>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</si>
  <si>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</si>
  <si>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</si>
  <si>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БИЛАНС УСПЕХА за период 01.01 - 31.12.2020.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</si>
  <si>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</si>
  <si>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</si>
  <si>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</si>
  <si>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</si>
  <si>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</si>
  <si>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</si>
  <si>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</si>
  <si>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</si>
  <si>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</si>
  <si>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</si>
  <si>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Сектор / Организациона јединица</t>
  </si>
  <si>
    <t>Реализација (процена)</t>
  </si>
  <si>
    <t>Напомена: У последњој колони код % одступања реализације у односу на реализацију претходне године, пореде се план за 2020. годину и реализација из 2019. године.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</si>
  <si>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</si>
  <si>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</si>
  <si>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</si>
  <si>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</si>
  <si>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</si>
  <si>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</si>
  <si>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</si>
  <si>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управа</t>
  </si>
  <si>
    <t>одељење за финансије</t>
  </si>
  <si>
    <t>одељење за правне посл.</t>
  </si>
  <si>
    <t xml:space="preserve">РЈ за одржавање </t>
  </si>
  <si>
    <t>РЈ за управљање пијацам</t>
  </si>
  <si>
    <t>РЈ за управљање гробљ.</t>
  </si>
  <si>
    <t>одлазак у пензију</t>
  </si>
  <si>
    <t>Електрична енергија</t>
  </si>
  <si>
    <t>ЈП ПОСЛОВНИ ЦЕНТАР ЗЕМУН НЕМА СУБВЕНЦИЈЕ ИЗ БУЏЕТА</t>
  </si>
  <si>
    <t>ЈП ПОСЛОВНИ ЦЕНТАР ЗЕМУН НЕМА КРЕДИТНО ЗАДУЖЕЊЕ</t>
  </si>
  <si>
    <t>Реализација (процена) на дан 31.12.2020.</t>
  </si>
  <si>
    <t>План
01.01-31.12.2020.</t>
  </si>
  <si>
    <t>Реализација (процена)
01.01-31.12.2020.</t>
  </si>
  <si>
    <t>2021. година</t>
  </si>
  <si>
    <t>Исплаћена маса за зараде, број запослених и просечна зарада по месецима за 2020. годину*- Бруто 1</t>
  </si>
  <si>
    <t xml:space="preserve">Планирана маса за зараде, број запослених и просечна зарада по месецима за 2021. годину - Бруто 1 </t>
  </si>
  <si>
    <t>*старозапослени у 2021. години су они запослени који су били у радном односу у предузећу у децембру 2020. године</t>
  </si>
  <si>
    <t>БИЛАНС СТАЊА  на дан 31.12.2021. године</t>
  </si>
  <si>
    <t>План 31.12.2021.</t>
  </si>
  <si>
    <t>БИЛАНС УСПЕХА за период 01.01 - 31.12.2021. године</t>
  </si>
  <si>
    <t xml:space="preserve"> 01.01-31.12.2020. године</t>
  </si>
  <si>
    <t>План за период 01.01-31.12.2021. године</t>
  </si>
  <si>
    <t>Број запослених по секторима / организационим јединицама на дан 31.12.2020. године</t>
  </si>
  <si>
    <t>Број запослених 31.12.2021.</t>
  </si>
  <si>
    <t>Одлив кадрова у периоду 
01.01.-31.03.2021.</t>
  </si>
  <si>
    <t>Пријем кадрова у периоду 
01.01.-31.03.2021.</t>
  </si>
  <si>
    <t>Стање на дан 31.03.2021. године</t>
  </si>
  <si>
    <t>Одлив кадрова у периоду 
01.04.-30.06.2021.</t>
  </si>
  <si>
    <t>Пријем кадрова у периоду 
01.04.-30.06.2021.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</si>
  <si>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</si>
  <si>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</si>
  <si>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</si>
  <si>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30.09.2021. године</t>
  </si>
  <si>
    <t>Пријем кадрова у периоду 
01.10.-31.12.2021.</t>
  </si>
  <si>
    <t>Стање на дан 31.12.2021. године</t>
  </si>
  <si>
    <t>Надзорни одбор / Скупштина - реализација 2020. година</t>
  </si>
  <si>
    <t>Надзорни одбор / Скупштина - реализација 2021. година</t>
  </si>
  <si>
    <t>Надзорни одбор / Скупштина - план 2021. година</t>
  </si>
  <si>
    <t>План
01.01-31.03.2021.</t>
  </si>
  <si>
    <t>План
01.01-30.06.2021.</t>
  </si>
  <si>
    <t>План
01.01-30.09.2021.</t>
  </si>
  <si>
    <t>План 
01.01-31.12.2021.</t>
  </si>
  <si>
    <t>Исплаћена у 2020. години</t>
  </si>
  <si>
    <t>Планирана у 2021. години</t>
  </si>
  <si>
    <t>Реализација (процена) у 2020. години</t>
  </si>
  <si>
    <t xml:space="preserve">План 
01.01-31.12.2020. </t>
  </si>
  <si>
    <t xml:space="preserve">Реализација (процена) 
01.01-31.12.2020. </t>
  </si>
  <si>
    <t>2019. година реализација</t>
  </si>
  <si>
    <t>2020. година реализација (процена)</t>
  </si>
  <si>
    <t>План 2021. година</t>
  </si>
  <si>
    <t xml:space="preserve"> 2019. година</t>
  </si>
  <si>
    <t>Стање на дан 31.12.2020.</t>
  </si>
  <si>
    <t>План на дан 31.12.2021.</t>
  </si>
  <si>
    <t>Постројења и опрема</t>
  </si>
  <si>
    <t>Нафтни деривати</t>
  </si>
  <si>
    <t xml:space="preserve">  Текуће одржавање  основних средства</t>
  </si>
  <si>
    <t>на основу сагласности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</si>
</sst>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</numFmts>
  <fonts count="9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2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 tint="-0.1499900072813034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9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62" fillId="0" borderId="0" xfId="60">
      <alignment/>
      <protection/>
    </xf>
    <xf numFmtId="0" fontId="7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80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29" xfId="0" applyFont="1" applyBorder="1" applyAlignment="1">
      <alignment/>
    </xf>
    <xf numFmtId="0" fontId="16" fillId="0" borderId="29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36" xfId="0" applyFont="1" applyFill="1" applyBorder="1" applyAlignment="1">
      <alignment horizontal="center" vertical="center" wrapText="1"/>
    </xf>
    <xf numFmtId="0" fontId="23" fillId="32" borderId="34" xfId="0" applyFont="1" applyFill="1" applyBorder="1" applyAlignment="1">
      <alignment horizontal="centerContinuous" vertical="center" wrapText="1"/>
    </xf>
    <xf numFmtId="0" fontId="16" fillId="32" borderId="32" xfId="0" applyFont="1" applyFill="1" applyBorder="1" applyAlignment="1">
      <alignment horizontal="center" vertical="center" wrapText="1"/>
    </xf>
    <xf numFmtId="0" fontId="23" fillId="32" borderId="36" xfId="0" applyFont="1" applyFill="1" applyBorder="1" applyAlignment="1">
      <alignment horizontal="centerContinuous" vertical="center" wrapText="1"/>
    </xf>
    <xf numFmtId="0" fontId="0" fillId="0" borderId="37" xfId="0" applyBorder="1" applyAlignment="1">
      <alignment/>
    </xf>
    <xf numFmtId="0" fontId="81" fillId="32" borderId="38" xfId="0" applyFont="1" applyFill="1" applyBorder="1" applyAlignment="1">
      <alignment horizontal="center" vertical="center"/>
    </xf>
    <xf numFmtId="0" fontId="81" fillId="32" borderId="25" xfId="0" applyFont="1" applyFill="1" applyBorder="1" applyAlignment="1">
      <alignment horizontal="center" vertical="center" wrapText="1"/>
    </xf>
    <xf numFmtId="0" fontId="81" fillId="32" borderId="36" xfId="0" applyFont="1" applyFill="1" applyBorder="1" applyAlignment="1">
      <alignment horizontal="center" vertical="center" wrapText="1"/>
    </xf>
    <xf numFmtId="0" fontId="82" fillId="32" borderId="38" xfId="0" applyFont="1" applyFill="1" applyBorder="1" applyAlignment="1">
      <alignment horizontal="center" vertical="center"/>
    </xf>
    <xf numFmtId="0" fontId="82" fillId="32" borderId="35" xfId="0" applyFont="1" applyFill="1" applyBorder="1" applyAlignment="1">
      <alignment horizontal="center" vertical="center"/>
    </xf>
    <xf numFmtId="0" fontId="82" fillId="32" borderId="25" xfId="0" applyFont="1" applyFill="1" applyBorder="1" applyAlignment="1">
      <alignment horizontal="center" vertical="center"/>
    </xf>
    <xf numFmtId="0" fontId="82" fillId="32" borderId="36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2" fillId="33" borderId="3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3" fontId="22" fillId="0" borderId="3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5" fillId="32" borderId="42" xfId="0" applyFont="1" applyFill="1" applyBorder="1" applyAlignment="1">
      <alignment horizontal="center" vertical="center"/>
    </xf>
    <xf numFmtId="0" fontId="25" fillId="32" borderId="20" xfId="0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3" fillId="0" borderId="0" xfId="0" applyFont="1" applyAlignment="1">
      <alignment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" fillId="0" borderId="30" xfId="59" applyNumberFormat="1" applyFont="1" applyBorder="1" applyAlignment="1">
      <alignment horizontal="center" vertical="center"/>
      <protection/>
    </xf>
    <xf numFmtId="49" fontId="1" fillId="0" borderId="30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45" xfId="0" applyFont="1" applyFill="1" applyBorder="1" applyAlignment="1">
      <alignment vertical="center" wrapText="1"/>
    </xf>
    <xf numFmtId="0" fontId="1" fillId="32" borderId="46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" fillId="34" borderId="3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wrapText="1"/>
    </xf>
    <xf numFmtId="0" fontId="1" fillId="34" borderId="41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wrapText="1"/>
    </xf>
    <xf numFmtId="0" fontId="13" fillId="34" borderId="4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33" fillId="0" borderId="48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49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37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2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179" fontId="1" fillId="0" borderId="0" xfId="44" applyFont="1" applyFill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49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Border="1">
      <alignment/>
      <protection/>
    </xf>
    <xf numFmtId="49" fontId="1" fillId="0" borderId="31" xfId="59" applyNumberFormat="1" applyFont="1" applyBorder="1" applyAlignment="1">
      <alignment horizontal="center" vertical="center"/>
      <protection/>
    </xf>
    <xf numFmtId="49" fontId="1" fillId="0" borderId="43" xfId="59" applyNumberFormat="1" applyFont="1" applyBorder="1" applyAlignment="1">
      <alignment horizontal="center" vertical="center"/>
      <protection/>
    </xf>
    <xf numFmtId="0" fontId="33" fillId="0" borderId="0" xfId="0" applyFont="1" applyBorder="1" applyAlignment="1">
      <alignment horizontal="right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192" fontId="2" fillId="0" borderId="29" xfId="0" applyNumberFormat="1" applyFont="1" applyBorder="1" applyAlignment="1">
      <alignment horizontal="center" vertical="center" wrapText="1"/>
    </xf>
    <xf numFmtId="192" fontId="2" fillId="0" borderId="29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2" fillId="34" borderId="41" xfId="0" applyFont="1" applyFill="1" applyBorder="1" applyAlignment="1">
      <alignment horizontal="center" vertical="center" wrapText="1"/>
    </xf>
    <xf numFmtId="49" fontId="1" fillId="33" borderId="30" xfId="59" applyNumberFormat="1" applyFont="1" applyFill="1" applyBorder="1" applyAlignment="1">
      <alignment horizontal="center" vertical="center"/>
      <protection/>
    </xf>
    <xf numFmtId="0" fontId="1" fillId="33" borderId="41" xfId="59" applyFont="1" applyFill="1" applyBorder="1" applyAlignment="1">
      <alignment horizontal="left" vertical="center" wrapText="1"/>
      <protection/>
    </xf>
    <xf numFmtId="49" fontId="1" fillId="33" borderId="41" xfId="59" applyNumberFormat="1" applyFont="1" applyFill="1" applyBorder="1" applyAlignment="1">
      <alignment horizontal="center" vertical="center" wrapText="1"/>
      <protection/>
    </xf>
    <xf numFmtId="0" fontId="1" fillId="33" borderId="41" xfId="59" applyFont="1" applyFill="1" applyBorder="1" applyAlignment="1">
      <alignment vertical="center"/>
      <protection/>
    </xf>
    <xf numFmtId="0" fontId="1" fillId="33" borderId="41" xfId="59" applyFont="1" applyFill="1" applyBorder="1" applyAlignment="1">
      <alignment vertical="center" wrapText="1"/>
      <protection/>
    </xf>
    <xf numFmtId="0" fontId="1" fillId="33" borderId="41" xfId="59" applyFont="1" applyFill="1" applyBorder="1" applyAlignment="1">
      <alignment horizontal="left" vertical="center"/>
      <protection/>
    </xf>
    <xf numFmtId="0" fontId="1" fillId="33" borderId="34" xfId="59" applyFont="1" applyFill="1" applyBorder="1" applyAlignment="1">
      <alignment horizontal="left" vertical="center" wrapText="1"/>
      <protection/>
    </xf>
    <xf numFmtId="49" fontId="1" fillId="33" borderId="15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4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0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25" fillId="32" borderId="50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7" fillId="32" borderId="51" xfId="0" applyFont="1" applyFill="1" applyBorder="1" applyAlignment="1">
      <alignment horizontal="center" vertical="center"/>
    </xf>
    <xf numFmtId="0" fontId="27" fillId="32" borderId="52" xfId="0" applyFont="1" applyFill="1" applyBorder="1" applyAlignment="1">
      <alignment horizontal="center" vertical="center"/>
    </xf>
    <xf numFmtId="0" fontId="25" fillId="32" borderId="53" xfId="0" applyFont="1" applyFill="1" applyBorder="1" applyAlignment="1">
      <alignment horizontal="center" vertical="center"/>
    </xf>
    <xf numFmtId="0" fontId="25" fillId="32" borderId="54" xfId="0" applyFont="1" applyFill="1" applyBorder="1" applyAlignment="1">
      <alignment horizontal="center" vertical="center"/>
    </xf>
    <xf numFmtId="0" fontId="27" fillId="32" borderId="54" xfId="0" applyFont="1" applyFill="1" applyBorder="1" applyAlignment="1">
      <alignment horizontal="center" vertical="center"/>
    </xf>
    <xf numFmtId="0" fontId="27" fillId="32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 applyProtection="1">
      <alignment horizontal="left" vertical="center"/>
      <protection/>
    </xf>
    <xf numFmtId="0" fontId="14" fillId="0" borderId="28" xfId="0" applyFont="1" applyFill="1" applyBorder="1" applyAlignment="1" applyProtection="1">
      <alignment horizontal="left" vertical="center"/>
      <protection/>
    </xf>
    <xf numFmtId="49" fontId="1" fillId="0" borderId="57" xfId="59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6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6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41" xfId="59" applyNumberFormat="1" applyFont="1" applyFill="1" applyBorder="1" applyAlignment="1">
      <alignment horizontal="center" vertical="center"/>
      <protection/>
    </xf>
    <xf numFmtId="3" fontId="84" fillId="0" borderId="15" xfId="60" applyNumberFormat="1" applyFont="1" applyBorder="1" applyAlignment="1">
      <alignment horizontal="center" vertical="center"/>
      <protection/>
    </xf>
    <xf numFmtId="3" fontId="84" fillId="0" borderId="30" xfId="60" applyNumberFormat="1" applyFont="1" applyBorder="1" applyAlignment="1">
      <alignment horizontal="center" vertical="center"/>
      <protection/>
    </xf>
    <xf numFmtId="3" fontId="84" fillId="0" borderId="31" xfId="60" applyNumberFormat="1" applyFont="1" applyBorder="1" applyAlignment="1">
      <alignment horizontal="center" vertical="center"/>
      <protection/>
    </xf>
    <xf numFmtId="3" fontId="84" fillId="0" borderId="12" xfId="60" applyNumberFormat="1" applyFont="1" applyBorder="1" applyAlignment="1">
      <alignment horizontal="center" vertical="center"/>
      <protection/>
    </xf>
    <xf numFmtId="3" fontId="84" fillId="0" borderId="10" xfId="60" applyNumberFormat="1" applyFont="1" applyBorder="1" applyAlignment="1">
      <alignment horizontal="center" vertical="center"/>
      <protection/>
    </xf>
    <xf numFmtId="3" fontId="84" fillId="0" borderId="11" xfId="60" applyNumberFormat="1" applyFont="1" applyBorder="1" applyAlignment="1">
      <alignment horizontal="center" vertical="center"/>
      <protection/>
    </xf>
    <xf numFmtId="3" fontId="84" fillId="32" borderId="28" xfId="60" applyNumberFormat="1" applyFont="1" applyFill="1" applyBorder="1" applyAlignment="1">
      <alignment horizontal="center" vertical="center"/>
      <protection/>
    </xf>
    <xf numFmtId="3" fontId="1" fillId="0" borderId="21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1" fillId="0" borderId="60" xfId="0" applyNumberFormat="1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3" fontId="16" fillId="33" borderId="3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3" fontId="16" fillId="33" borderId="41" xfId="0" applyNumberFormat="1" applyFont="1" applyFill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82" fillId="0" borderId="13" xfId="0" applyNumberFormat="1" applyFont="1" applyBorder="1" applyAlignment="1">
      <alignment horizontal="center" vertical="center"/>
    </xf>
    <xf numFmtId="3" fontId="82" fillId="0" borderId="41" xfId="0" applyNumberFormat="1" applyFont="1" applyBorder="1" applyAlignment="1">
      <alignment horizontal="center" vertical="center"/>
    </xf>
    <xf numFmtId="3" fontId="82" fillId="0" borderId="34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3" fontId="16" fillId="0" borderId="6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32" borderId="64" xfId="0" applyNumberFormat="1" applyFont="1" applyFill="1" applyBorder="1" applyAlignment="1">
      <alignment horizontal="center" vertical="center"/>
    </xf>
    <xf numFmtId="3" fontId="1" fillId="32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32" borderId="66" xfId="0" applyNumberFormat="1" applyFont="1" applyFill="1" applyBorder="1" applyAlignment="1">
      <alignment horizontal="center" vertical="center"/>
    </xf>
    <xf numFmtId="3" fontId="1" fillId="0" borderId="10" xfId="44" applyNumberFormat="1" applyFont="1" applyFill="1" applyBorder="1" applyAlignment="1">
      <alignment horizontal="center" vertical="center"/>
    </xf>
    <xf numFmtId="3" fontId="1" fillId="0" borderId="17" xfId="44" applyNumberFormat="1" applyFont="1" applyFill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1" fillId="0" borderId="11" xfId="44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17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63" xfId="59" applyFont="1" applyFill="1" applyBorder="1" applyAlignment="1">
      <alignment horizontal="left" vertical="center" wrapText="1"/>
      <protection/>
    </xf>
    <xf numFmtId="3" fontId="1" fillId="0" borderId="61" xfId="44" applyNumberFormat="1" applyFont="1" applyFill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56" xfId="44" applyNumberFormat="1" applyFont="1" applyFill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32" borderId="64" xfId="44" applyNumberFormat="1" applyFont="1" applyFill="1" applyBorder="1" applyAlignment="1">
      <alignment horizontal="center" vertical="center"/>
    </xf>
    <xf numFmtId="3" fontId="1" fillId="32" borderId="69" xfId="0" applyNumberFormat="1" applyFont="1" applyFill="1" applyBorder="1" applyAlignment="1">
      <alignment horizontal="center" vertical="center"/>
    </xf>
    <xf numFmtId="3" fontId="1" fillId="32" borderId="25" xfId="0" applyNumberFormat="1" applyFont="1" applyFill="1" applyBorder="1" applyAlignment="1">
      <alignment horizontal="center" vertical="center"/>
    </xf>
    <xf numFmtId="3" fontId="1" fillId="32" borderId="38" xfId="0" applyNumberFormat="1" applyFont="1" applyFill="1" applyBorder="1" applyAlignment="1">
      <alignment horizontal="center" vertical="center"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14" fillId="0" borderId="46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41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3" fontId="14" fillId="0" borderId="12" xfId="0" applyNumberFormat="1" applyFont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Border="1" applyAlignment="1" applyProtection="1">
      <alignment horizontal="center" vertical="center"/>
      <protection locked="0"/>
    </xf>
    <xf numFmtId="3" fontId="14" fillId="0" borderId="62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Border="1" applyAlignment="1" applyProtection="1">
      <alignment horizontal="center" vertical="center"/>
      <protection locked="0"/>
    </xf>
    <xf numFmtId="3" fontId="14" fillId="0" borderId="67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Fill="1" applyBorder="1" applyAlignment="1" applyProtection="1">
      <alignment horizontal="center" vertical="center"/>
      <protection/>
    </xf>
    <xf numFmtId="3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28" xfId="0" applyNumberFormat="1" applyFont="1" applyFill="1" applyBorder="1" applyAlignment="1" applyProtection="1">
      <alignment horizontal="center" vertical="center"/>
      <protection/>
    </xf>
    <xf numFmtId="3" fontId="14" fillId="0" borderId="17" xfId="0" applyNumberFormat="1" applyFont="1" applyFill="1" applyBorder="1" applyAlignment="1" applyProtection="1">
      <alignment horizontal="center" vertical="center"/>
      <protection/>
    </xf>
    <xf numFmtId="3" fontId="14" fillId="0" borderId="56" xfId="0" applyNumberFormat="1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70" xfId="0" applyNumberFormat="1" applyFont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19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2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34" xfId="59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32" borderId="27" xfId="0" applyNumberFormat="1" applyFont="1" applyFill="1" applyBorder="1" applyAlignment="1">
      <alignment horizontal="center" vertical="center"/>
    </xf>
    <xf numFmtId="3" fontId="1" fillId="32" borderId="62" xfId="0" applyNumberFormat="1" applyFont="1" applyFill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" fillId="32" borderId="59" xfId="0" applyNumberFormat="1" applyFont="1" applyFill="1" applyBorder="1" applyAlignment="1">
      <alignment horizontal="center" vertical="center"/>
    </xf>
    <xf numFmtId="3" fontId="1" fillId="32" borderId="46" xfId="0" applyNumberFormat="1" applyFont="1" applyFill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32" borderId="28" xfId="0" applyNumberFormat="1" applyFont="1" applyFill="1" applyBorder="1" applyAlignment="1">
      <alignment horizontal="center" vertical="center"/>
    </xf>
    <xf numFmtId="3" fontId="1" fillId="0" borderId="41" xfId="59" applyNumberFormat="1" applyFont="1" applyBorder="1" applyAlignment="1">
      <alignment horizontal="center" vertical="center"/>
      <protection/>
    </xf>
    <xf numFmtId="3" fontId="1" fillId="0" borderId="41" xfId="59" applyNumberFormat="1" applyFont="1" applyBorder="1" applyAlignment="1">
      <alignment horizontal="center" vertical="center" wrapText="1"/>
      <protection/>
    </xf>
    <xf numFmtId="3" fontId="83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5" fillId="35" borderId="75" xfId="0" applyFont="1" applyFill="1" applyBorder="1" applyAlignment="1">
      <alignment horizontal="center" wrapText="1"/>
    </xf>
    <xf numFmtId="0" fontId="85" fillId="35" borderId="76" xfId="0" applyFont="1" applyFill="1" applyBorder="1" applyAlignment="1">
      <alignment horizontal="center" wrapText="1"/>
    </xf>
    <xf numFmtId="0" fontId="85" fillId="35" borderId="77" xfId="0" applyFont="1" applyFill="1" applyBorder="1" applyAlignment="1">
      <alignment/>
    </xf>
    <xf numFmtId="0" fontId="85" fillId="35" borderId="70" xfId="0" applyFont="1" applyFill="1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79" fillId="0" borderId="0" xfId="0" applyFont="1" applyAlignment="1">
      <alignment horizontal="right"/>
    </xf>
    <xf numFmtId="0" fontId="2" fillId="32" borderId="33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82" fillId="32" borderId="62" xfId="0" applyNumberFormat="1" applyFont="1" applyFill="1" applyBorder="1" applyAlignment="1">
      <alignment horizontal="center" vertical="center"/>
    </xf>
    <xf numFmtId="0" fontId="81" fillId="32" borderId="35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82" fillId="32" borderId="66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3" fontId="86" fillId="34" borderId="19" xfId="0" applyNumberFormat="1" applyFont="1" applyFill="1" applyBorder="1" applyAlignment="1">
      <alignment horizontal="center" vertical="center"/>
    </xf>
    <xf numFmtId="3" fontId="87" fillId="34" borderId="35" xfId="0" applyNumberFormat="1" applyFont="1" applyFill="1" applyBorder="1" applyAlignment="1">
      <alignment horizontal="center" vertical="center"/>
    </xf>
    <xf numFmtId="3" fontId="86" fillId="0" borderId="19" xfId="0" applyNumberFormat="1" applyFont="1" applyBorder="1" applyAlignment="1">
      <alignment horizontal="center" vertical="center"/>
    </xf>
    <xf numFmtId="3" fontId="87" fillId="0" borderId="35" xfId="0" applyNumberFormat="1" applyFont="1" applyBorder="1" applyAlignment="1">
      <alignment horizontal="center" vertical="center"/>
    </xf>
    <xf numFmtId="3" fontId="86" fillId="0" borderId="15" xfId="0" applyNumberFormat="1" applyFont="1" applyBorder="1" applyAlignment="1">
      <alignment horizontal="center" vertical="center"/>
    </xf>
    <xf numFmtId="3" fontId="86" fillId="0" borderId="32" xfId="0" applyNumberFormat="1" applyFont="1" applyBorder="1" applyAlignment="1">
      <alignment horizontal="center" vertical="center"/>
    </xf>
    <xf numFmtId="3" fontId="86" fillId="0" borderId="12" xfId="0" applyNumberFormat="1" applyFont="1" applyBorder="1" applyAlignment="1">
      <alignment horizontal="center" vertical="center"/>
    </xf>
    <xf numFmtId="3" fontId="87" fillId="0" borderId="25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62" xfId="0" applyNumberFormat="1" applyFont="1" applyBorder="1" applyAlignment="1">
      <alignment horizontal="center" vertical="center"/>
    </xf>
    <xf numFmtId="3" fontId="86" fillId="0" borderId="35" xfId="0" applyNumberFormat="1" applyFont="1" applyBorder="1" applyAlignment="1">
      <alignment horizontal="center" vertical="center"/>
    </xf>
    <xf numFmtId="3" fontId="86" fillId="0" borderId="21" xfId="0" applyNumberFormat="1" applyFont="1" applyBorder="1" applyAlignment="1">
      <alignment horizontal="center" vertical="center"/>
    </xf>
    <xf numFmtId="3" fontId="86" fillId="0" borderId="23" xfId="0" applyNumberFormat="1" applyFont="1" applyBorder="1" applyAlignment="1">
      <alignment horizontal="center" vertical="center"/>
    </xf>
    <xf numFmtId="3" fontId="86" fillId="0" borderId="10" xfId="0" applyNumberFormat="1" applyFont="1" applyBorder="1" applyAlignment="1">
      <alignment horizontal="center" vertical="center"/>
    </xf>
    <xf numFmtId="3" fontId="86" fillId="0" borderId="11" xfId="0" applyNumberFormat="1" applyFont="1" applyBorder="1" applyAlignment="1">
      <alignment horizontal="center" vertical="center"/>
    </xf>
    <xf numFmtId="3" fontId="88" fillId="0" borderId="25" xfId="0" applyNumberFormat="1" applyFont="1" applyBorder="1" applyAlignment="1">
      <alignment horizontal="center" vertical="center"/>
    </xf>
    <xf numFmtId="3" fontId="86" fillId="0" borderId="30" xfId="0" applyNumberFormat="1" applyFont="1" applyBorder="1" applyAlignment="1">
      <alignment horizontal="center" vertical="center"/>
    </xf>
    <xf numFmtId="3" fontId="86" fillId="0" borderId="31" xfId="0" applyNumberFormat="1" applyFont="1" applyBorder="1" applyAlignment="1">
      <alignment horizontal="center" vertical="center"/>
    </xf>
    <xf numFmtId="3" fontId="88" fillId="0" borderId="32" xfId="0" applyNumberFormat="1" applyFont="1" applyBorder="1" applyAlignment="1">
      <alignment horizontal="center" vertical="center"/>
    </xf>
    <xf numFmtId="3" fontId="88" fillId="0" borderId="3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 vertical="center"/>
    </xf>
    <xf numFmtId="0" fontId="1" fillId="32" borderId="66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3" fontId="1" fillId="32" borderId="78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74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32" borderId="58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34" borderId="53" xfId="59" applyFont="1" applyFill="1" applyBorder="1" applyAlignment="1">
      <alignment horizontal="center" vertical="center"/>
      <protection/>
    </xf>
    <xf numFmtId="49" fontId="1" fillId="32" borderId="64" xfId="59" applyNumberFormat="1" applyFont="1" applyFill="1" applyBorder="1" applyAlignment="1">
      <alignment horizontal="center" vertical="center"/>
      <protection/>
    </xf>
    <xf numFmtId="49" fontId="2" fillId="34" borderId="53" xfId="59" applyNumberFormat="1" applyFont="1" applyFill="1" applyBorder="1" applyAlignment="1">
      <alignment vertical="center"/>
      <protection/>
    </xf>
    <xf numFmtId="3" fontId="1" fillId="32" borderId="78" xfId="44" applyNumberFormat="1" applyFont="1" applyFill="1" applyBorder="1" applyAlignment="1">
      <alignment horizontal="center" vertical="center"/>
    </xf>
    <xf numFmtId="49" fontId="1" fillId="34" borderId="53" xfId="59" applyNumberFormat="1" applyFont="1" applyFill="1" applyBorder="1" applyAlignment="1">
      <alignment horizontal="center" vertical="center"/>
      <protection/>
    </xf>
    <xf numFmtId="0" fontId="2" fillId="34" borderId="50" xfId="59" applyFont="1" applyFill="1" applyBorder="1" applyAlignment="1">
      <alignment/>
      <protection/>
    </xf>
    <xf numFmtId="0" fontId="1" fillId="34" borderId="0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3" fontId="1" fillId="32" borderId="24" xfId="44" applyNumberFormat="1" applyFont="1" applyFill="1" applyBorder="1" applyAlignment="1">
      <alignment horizontal="center" vertical="center"/>
    </xf>
    <xf numFmtId="3" fontId="1" fillId="32" borderId="0" xfId="0" applyNumberFormat="1" applyFont="1" applyFill="1" applyBorder="1" applyAlignment="1">
      <alignment horizontal="center" vertical="center"/>
    </xf>
    <xf numFmtId="0" fontId="2" fillId="32" borderId="78" xfId="59" applyFont="1" applyFill="1" applyBorder="1" applyAlignment="1">
      <alignment horizontal="right" wrapText="1"/>
      <protection/>
    </xf>
    <xf numFmtId="0" fontId="2" fillId="32" borderId="38" xfId="59" applyFont="1" applyFill="1" applyBorder="1" applyAlignment="1">
      <alignment horizontal="right" wrapText="1"/>
      <protection/>
    </xf>
    <xf numFmtId="0" fontId="2" fillId="32" borderId="0" xfId="59" applyFont="1" applyFill="1" applyBorder="1" applyAlignment="1">
      <alignment horizontal="right" wrapText="1"/>
      <protection/>
    </xf>
    <xf numFmtId="0" fontId="6" fillId="0" borderId="0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center" vertical="center"/>
      <protection locked="0"/>
    </xf>
    <xf numFmtId="3" fontId="14" fillId="0" borderId="52" xfId="0" applyNumberFormat="1" applyFont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right" vertical="center"/>
      <protection/>
    </xf>
    <xf numFmtId="3" fontId="14" fillId="0" borderId="25" xfId="0" applyNumberFormat="1" applyFont="1" applyBorder="1" applyAlignment="1" applyProtection="1">
      <alignment horizontal="center" vertical="center"/>
      <protection locked="0"/>
    </xf>
    <xf numFmtId="3" fontId="14" fillId="0" borderId="66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/>
      <protection/>
    </xf>
    <xf numFmtId="3" fontId="80" fillId="35" borderId="64" xfId="0" applyNumberFormat="1" applyFont="1" applyFill="1" applyBorder="1" applyAlignment="1">
      <alignment horizontal="center"/>
    </xf>
    <xf numFmtId="3" fontId="80" fillId="35" borderId="24" xfId="0" applyNumberFormat="1" applyFont="1" applyFill="1" applyBorder="1" applyAlignment="1">
      <alignment horizontal="center"/>
    </xf>
    <xf numFmtId="3" fontId="80" fillId="35" borderId="25" xfId="0" applyNumberFormat="1" applyFont="1" applyFill="1" applyBorder="1" applyAlignment="1">
      <alignment horizontal="center"/>
    </xf>
    <xf numFmtId="3" fontId="80" fillId="35" borderId="38" xfId="0" applyNumberFormat="1" applyFont="1" applyFill="1" applyBorder="1" applyAlignment="1">
      <alignment horizontal="center"/>
    </xf>
    <xf numFmtId="0" fontId="80" fillId="34" borderId="32" xfId="0" applyFont="1" applyFill="1" applyBorder="1" applyAlignment="1">
      <alignment horizontal="center"/>
    </xf>
    <xf numFmtId="0" fontId="2" fillId="32" borderId="33" xfId="59" applyFont="1" applyFill="1" applyBorder="1" applyAlignment="1">
      <alignment horizontal="center" vertical="top" wrapText="1"/>
      <protection/>
    </xf>
    <xf numFmtId="0" fontId="2" fillId="32" borderId="71" xfId="59" applyFont="1" applyFill="1" applyBorder="1" applyAlignment="1">
      <alignment horizontal="center" wrapText="1"/>
      <protection/>
    </xf>
    <xf numFmtId="0" fontId="2" fillId="0" borderId="7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32" borderId="80" xfId="59" applyFont="1" applyFill="1" applyBorder="1" applyAlignment="1">
      <alignment horizontal="center" wrapText="1"/>
      <protection/>
    </xf>
    <xf numFmtId="0" fontId="2" fillId="32" borderId="81" xfId="59" applyFont="1" applyFill="1" applyBorder="1" applyAlignment="1">
      <alignment horizontal="center" vertical="top" wrapText="1"/>
      <protection/>
    </xf>
    <xf numFmtId="3" fontId="1" fillId="0" borderId="82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49" fontId="1" fillId="0" borderId="21" xfId="59" applyNumberFormat="1" applyFont="1" applyBorder="1" applyAlignment="1">
      <alignment horizontal="center" vertical="center"/>
      <protection/>
    </xf>
    <xf numFmtId="0" fontId="2" fillId="32" borderId="28" xfId="59" applyFont="1" applyFill="1" applyBorder="1" applyAlignment="1">
      <alignment horizontal="center" vertical="center" wrapText="1"/>
      <protection/>
    </xf>
    <xf numFmtId="0" fontId="2" fillId="32" borderId="27" xfId="59" applyFont="1" applyFill="1" applyBorder="1" applyAlignment="1">
      <alignment horizontal="center" vertical="center" wrapText="1"/>
      <protection/>
    </xf>
    <xf numFmtId="3" fontId="2" fillId="32" borderId="62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left" vertical="center"/>
      <protection/>
    </xf>
    <xf numFmtId="3" fontId="1" fillId="0" borderId="34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center" vertical="center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2" fillId="32" borderId="72" xfId="59" applyFont="1" applyFill="1" applyBorder="1" applyAlignment="1">
      <alignment horizontal="center" vertical="center" wrapText="1"/>
      <protection/>
    </xf>
    <xf numFmtId="0" fontId="1" fillId="36" borderId="64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3" fontId="2" fillId="32" borderId="36" xfId="59" applyNumberFormat="1" applyFont="1" applyFill="1" applyBorder="1" applyAlignment="1">
      <alignment horizontal="center" vertical="center"/>
      <protection/>
    </xf>
    <xf numFmtId="0" fontId="1" fillId="36" borderId="78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3" fontId="1" fillId="0" borderId="61" xfId="59" applyNumberFormat="1" applyFont="1" applyBorder="1" applyAlignment="1">
      <alignment horizontal="center" vertical="center"/>
      <protection/>
    </xf>
    <xf numFmtId="3" fontId="1" fillId="0" borderId="61" xfId="59" applyNumberFormat="1" applyFont="1" applyBorder="1" applyAlignment="1">
      <alignment horizontal="center" vertical="center" wrapText="1"/>
      <protection/>
    </xf>
    <xf numFmtId="3" fontId="1" fillId="0" borderId="56" xfId="59" applyNumberFormat="1" applyFont="1" applyBorder="1" applyAlignment="1">
      <alignment horizontal="center" vertical="center"/>
      <protection/>
    </xf>
    <xf numFmtId="3" fontId="2" fillId="32" borderId="86" xfId="59" applyNumberFormat="1" applyFont="1" applyFill="1" applyBorder="1" applyAlignment="1">
      <alignment horizontal="center" vertical="center"/>
      <protection/>
    </xf>
    <xf numFmtId="0" fontId="2" fillId="36" borderId="26" xfId="59" applyFont="1" applyFill="1" applyBorder="1" applyAlignment="1">
      <alignment horizontal="center" vertical="center" wrapText="1"/>
      <protection/>
    </xf>
    <xf numFmtId="49" fontId="1" fillId="0" borderId="21" xfId="59" applyNumberFormat="1" applyFont="1" applyBorder="1" applyAlignment="1">
      <alignment horizontal="center" vertical="center" wrapText="1"/>
      <protection/>
    </xf>
    <xf numFmtId="0" fontId="2" fillId="32" borderId="35" xfId="59" applyFont="1" applyFill="1" applyBorder="1" applyAlignment="1">
      <alignment horizontal="center" vertical="center" wrapText="1"/>
      <protection/>
    </xf>
    <xf numFmtId="0" fontId="1" fillId="37" borderId="58" xfId="59" applyFont="1" applyFill="1" applyBorder="1">
      <alignment/>
      <protection/>
    </xf>
    <xf numFmtId="0" fontId="1" fillId="37" borderId="58" xfId="59" applyFont="1" applyFill="1" applyBorder="1" applyAlignment="1">
      <alignment vertical="center" wrapText="1"/>
      <protection/>
    </xf>
    <xf numFmtId="0" fontId="1" fillId="37" borderId="58" xfId="59" applyFont="1" applyFill="1" applyBorder="1" applyAlignment="1">
      <alignment vertical="center"/>
      <protection/>
    </xf>
    <xf numFmtId="0" fontId="2" fillId="36" borderId="58" xfId="59" applyFont="1" applyFill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left" vertical="center" wrapText="1"/>
      <protection/>
    </xf>
    <xf numFmtId="3" fontId="1" fillId="0" borderId="60" xfId="59" applyNumberFormat="1" applyFont="1" applyBorder="1" applyAlignment="1">
      <alignment horizontal="center" vertical="center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3" fontId="2" fillId="0" borderId="62" xfId="59" applyNumberFormat="1" applyFont="1" applyFill="1" applyBorder="1" applyAlignment="1">
      <alignment horizontal="center" vertical="center"/>
      <protection/>
    </xf>
    <xf numFmtId="49" fontId="1" fillId="0" borderId="19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2" fillId="0" borderId="25" xfId="59" applyFont="1" applyBorder="1" applyAlignment="1">
      <alignment horizontal="center" vertical="center" wrapText="1"/>
      <protection/>
    </xf>
    <xf numFmtId="3" fontId="2" fillId="0" borderId="36" xfId="59" applyNumberFormat="1" applyFont="1" applyFill="1" applyBorder="1" applyAlignment="1">
      <alignment horizontal="center" vertical="center"/>
      <protection/>
    </xf>
    <xf numFmtId="0" fontId="17" fillId="0" borderId="73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7" xfId="59" applyNumberFormat="1" applyFont="1" applyFill="1" applyBorder="1" applyAlignment="1">
      <alignment horizontal="center" vertical="center"/>
      <protection/>
    </xf>
    <xf numFmtId="3" fontId="1" fillId="0" borderId="84" xfId="59" applyNumberFormat="1" applyFont="1" applyFill="1" applyBorder="1" applyAlignment="1">
      <alignment horizontal="center" vertical="center"/>
      <protection/>
    </xf>
    <xf numFmtId="3" fontId="1" fillId="0" borderId="85" xfId="59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84" fillId="0" borderId="0" xfId="0" applyFont="1" applyAlignment="1">
      <alignment horizontal="right"/>
    </xf>
    <xf numFmtId="0" fontId="12" fillId="0" borderId="88" xfId="0" applyFont="1" applyBorder="1" applyAlignment="1">
      <alignment/>
    </xf>
    <xf numFmtId="0" fontId="84" fillId="0" borderId="89" xfId="0" applyFont="1" applyBorder="1" applyAlignment="1">
      <alignment horizontal="right"/>
    </xf>
    <xf numFmtId="3" fontId="79" fillId="0" borderId="12" xfId="0" applyNumberFormat="1" applyFont="1" applyBorder="1" applyAlignment="1">
      <alignment horizontal="center" vertical="center"/>
    </xf>
    <xf numFmtId="3" fontId="79" fillId="0" borderId="19" xfId="0" applyNumberFormat="1" applyFont="1" applyBorder="1" applyAlignment="1">
      <alignment horizontal="center" vertical="center"/>
    </xf>
    <xf numFmtId="0" fontId="12" fillId="35" borderId="70" xfId="0" applyFont="1" applyFill="1" applyBorder="1" applyAlignment="1">
      <alignment/>
    </xf>
    <xf numFmtId="3" fontId="79" fillId="0" borderId="11" xfId="0" applyNumberFormat="1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35" borderId="68" xfId="0" applyFont="1" applyFill="1" applyBorder="1" applyAlignment="1">
      <alignment/>
    </xf>
    <xf numFmtId="0" fontId="79" fillId="35" borderId="90" xfId="0" applyFont="1" applyFill="1" applyBorder="1" applyAlignment="1">
      <alignment horizontal="right"/>
    </xf>
    <xf numFmtId="199" fontId="89" fillId="35" borderId="16" xfId="63" applyNumberFormat="1" applyFont="1" applyFill="1" applyBorder="1" applyAlignment="1">
      <alignment horizontal="center" vertical="center"/>
    </xf>
    <xf numFmtId="9" fontId="79" fillId="35" borderId="59" xfId="63" applyFont="1" applyFill="1" applyBorder="1" applyAlignment="1">
      <alignment horizontal="center" vertical="center"/>
    </xf>
    <xf numFmtId="0" fontId="79" fillId="35" borderId="91" xfId="0" applyFont="1" applyFill="1" applyBorder="1" applyAlignment="1">
      <alignment horizontal="center" vertical="center"/>
    </xf>
    <xf numFmtId="199" fontId="89" fillId="35" borderId="91" xfId="63" applyNumberFormat="1" applyFont="1" applyFill="1" applyBorder="1" applyAlignment="1">
      <alignment horizontal="center" vertical="center"/>
    </xf>
    <xf numFmtId="199" fontId="89" fillId="35" borderId="59" xfId="63" applyNumberFormat="1" applyFont="1" applyFill="1" applyBorder="1" applyAlignment="1">
      <alignment horizontal="center" vertical="center"/>
    </xf>
    <xf numFmtId="3" fontId="79" fillId="0" borderId="28" xfId="0" applyNumberFormat="1" applyFont="1" applyBorder="1" applyAlignment="1">
      <alignment horizontal="center" vertical="center"/>
    </xf>
    <xf numFmtId="9" fontId="89" fillId="35" borderId="89" xfId="63" applyFont="1" applyFill="1" applyBorder="1" applyAlignment="1">
      <alignment horizontal="center" vertical="center"/>
    </xf>
    <xf numFmtId="3" fontId="90" fillId="0" borderId="12" xfId="0" applyNumberFormat="1" applyFont="1" applyBorder="1" applyAlignment="1">
      <alignment horizontal="center" vertical="center"/>
    </xf>
    <xf numFmtId="3" fontId="90" fillId="0" borderId="28" xfId="0" applyNumberFormat="1" applyFont="1" applyBorder="1" applyAlignment="1">
      <alignment horizontal="center" vertical="center"/>
    </xf>
    <xf numFmtId="0" fontId="12" fillId="34" borderId="92" xfId="0" applyFont="1" applyFill="1" applyBorder="1" applyAlignment="1">
      <alignment/>
    </xf>
    <xf numFmtId="0" fontId="12" fillId="34" borderId="93" xfId="0" applyFont="1" applyFill="1" applyBorder="1" applyAlignment="1">
      <alignment horizontal="right"/>
    </xf>
    <xf numFmtId="0" fontId="79" fillId="34" borderId="93" xfId="0" applyFont="1" applyFill="1" applyBorder="1" applyAlignment="1">
      <alignment horizontal="center"/>
    </xf>
    <xf numFmtId="9" fontId="79" fillId="34" borderId="93" xfId="63" applyFont="1" applyFill="1" applyBorder="1" applyAlignment="1">
      <alignment/>
    </xf>
    <xf numFmtId="9" fontId="79" fillId="34" borderId="94" xfId="63" applyFont="1" applyFill="1" applyBorder="1" applyAlignment="1">
      <alignment/>
    </xf>
    <xf numFmtId="3" fontId="79" fillId="0" borderId="27" xfId="0" applyNumberFormat="1" applyFont="1" applyBorder="1" applyAlignment="1">
      <alignment horizontal="center" vertical="center"/>
    </xf>
    <xf numFmtId="0" fontId="1" fillId="0" borderId="95" xfId="0" applyFont="1" applyBorder="1" applyAlignment="1">
      <alignment/>
    </xf>
    <xf numFmtId="0" fontId="1" fillId="0" borderId="27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12" fillId="0" borderId="66" xfId="0" applyFont="1" applyBorder="1" applyAlignment="1">
      <alignment/>
    </xf>
    <xf numFmtId="0" fontId="12" fillId="35" borderId="6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84" fillId="0" borderId="29" xfId="0" applyFont="1" applyBorder="1" applyAlignment="1">
      <alignment horizontal="right"/>
    </xf>
    <xf numFmtId="14" fontId="79" fillId="35" borderId="26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right"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/>
    </xf>
    <xf numFmtId="0" fontId="91" fillId="34" borderId="0" xfId="0" applyFont="1" applyFill="1" applyBorder="1" applyAlignment="1">
      <alignment wrapText="1"/>
    </xf>
    <xf numFmtId="0" fontId="89" fillId="35" borderId="22" xfId="0" applyFont="1" applyFill="1" applyBorder="1" applyAlignment="1">
      <alignment horizontal="center"/>
    </xf>
    <xf numFmtId="0" fontId="17" fillId="34" borderId="14" xfId="0" applyFont="1" applyFill="1" applyBorder="1" applyAlignment="1">
      <alignment/>
    </xf>
    <xf numFmtId="0" fontId="17" fillId="34" borderId="14" xfId="0" applyFont="1" applyFill="1" applyBorder="1" applyAlignment="1">
      <alignment horizontal="right"/>
    </xf>
    <xf numFmtId="0" fontId="17" fillId="34" borderId="14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17" fillId="34" borderId="29" xfId="0" applyFont="1" applyFill="1" applyBorder="1" applyAlignment="1">
      <alignment horizontal="center"/>
    </xf>
    <xf numFmtId="0" fontId="17" fillId="0" borderId="29" xfId="0" applyFont="1" applyBorder="1" applyAlignment="1">
      <alignment/>
    </xf>
    <xf numFmtId="0" fontId="17" fillId="34" borderId="66" xfId="0" applyFont="1" applyFill="1" applyBorder="1" applyAlignment="1">
      <alignment horizontal="right"/>
    </xf>
    <xf numFmtId="0" fontId="17" fillId="35" borderId="24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wrapText="1"/>
    </xf>
    <xf numFmtId="0" fontId="17" fillId="34" borderId="42" xfId="0" applyFont="1" applyFill="1" applyBorder="1" applyAlignment="1">
      <alignment horizontal="left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left"/>
    </xf>
    <xf numFmtId="0" fontId="17" fillId="34" borderId="58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left"/>
    </xf>
    <xf numFmtId="0" fontId="17" fillId="0" borderId="2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3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35" borderId="73" xfId="0" applyFont="1" applyFill="1" applyBorder="1" applyAlignment="1">
      <alignment horizontal="left"/>
    </xf>
    <xf numFmtId="0" fontId="17" fillId="35" borderId="73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left"/>
    </xf>
    <xf numFmtId="0" fontId="17" fillId="35" borderId="37" xfId="0" applyFont="1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7" fillId="35" borderId="66" xfId="0" applyFont="1" applyFill="1" applyBorder="1" applyAlignment="1">
      <alignment horizontal="left"/>
    </xf>
    <xf numFmtId="0" fontId="17" fillId="35" borderId="22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wrapText="1"/>
    </xf>
    <xf numFmtId="0" fontId="17" fillId="35" borderId="66" xfId="0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/>
    </xf>
    <xf numFmtId="0" fontId="17" fillId="0" borderId="42" xfId="0" applyFont="1" applyBorder="1" applyAlignment="1">
      <alignment/>
    </xf>
    <xf numFmtId="0" fontId="17" fillId="0" borderId="79" xfId="0" applyFont="1" applyBorder="1" applyAlignment="1">
      <alignment/>
    </xf>
    <xf numFmtId="193" fontId="13" fillId="32" borderId="26" xfId="0" applyNumberFormat="1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3" fontId="13" fillId="32" borderId="28" xfId="0" applyNumberFormat="1" applyFont="1" applyFill="1" applyBorder="1" applyAlignment="1">
      <alignment horizontal="center" vertical="center" wrapText="1"/>
    </xf>
    <xf numFmtId="0" fontId="13" fillId="32" borderId="6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12" fillId="0" borderId="1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wrapText="1"/>
    </xf>
    <xf numFmtId="0" fontId="36" fillId="38" borderId="27" xfId="0" applyFont="1" applyFill="1" applyBorder="1" applyAlignment="1">
      <alignment horizontal="center" vertical="center" wrapText="1"/>
    </xf>
    <xf numFmtId="0" fontId="36" fillId="38" borderId="6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3" fontId="17" fillId="0" borderId="20" xfId="0" applyNumberFormat="1" applyFont="1" applyBorder="1" applyAlignment="1">
      <alignment/>
    </xf>
    <xf numFmtId="3" fontId="1" fillId="32" borderId="23" xfId="0" applyNumberFormat="1" applyFont="1" applyFill="1" applyBorder="1" applyAlignment="1">
      <alignment horizontal="center" vertical="center"/>
    </xf>
    <xf numFmtId="3" fontId="1" fillId="32" borderId="34" xfId="0" applyNumberFormat="1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17" fillId="0" borderId="39" xfId="0" applyNumberFormat="1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193" fontId="4" fillId="32" borderId="71" xfId="0" applyNumberFormat="1" applyFont="1" applyFill="1" applyBorder="1" applyAlignment="1">
      <alignment horizontal="center" vertical="center" wrapText="1"/>
    </xf>
    <xf numFmtId="193" fontId="4" fillId="32" borderId="33" xfId="0" applyNumberFormat="1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97" xfId="0" applyFont="1" applyFill="1" applyBorder="1" applyAlignment="1">
      <alignment horizontal="center" vertical="center" wrapText="1"/>
    </xf>
    <xf numFmtId="0" fontId="4" fillId="32" borderId="62" xfId="0" applyFont="1" applyFill="1" applyBorder="1" applyAlignment="1">
      <alignment horizontal="center" vertical="center" wrapText="1"/>
    </xf>
    <xf numFmtId="3" fontId="4" fillId="32" borderId="49" xfId="0" applyNumberFormat="1" applyFont="1" applyFill="1" applyBorder="1" applyAlignment="1">
      <alignment horizontal="center" vertical="center" wrapText="1"/>
    </xf>
    <xf numFmtId="3" fontId="4" fillId="32" borderId="28" xfId="0" applyNumberFormat="1" applyFont="1" applyFill="1" applyBorder="1" applyAlignment="1">
      <alignment horizontal="center" vertical="center" wrapText="1"/>
    </xf>
    <xf numFmtId="0" fontId="4" fillId="32" borderId="8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5" fillId="32" borderId="45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5" fillId="32" borderId="46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5" fillId="32" borderId="71" xfId="0" applyFont="1" applyFill="1" applyBorder="1" applyAlignment="1">
      <alignment horizontal="center" vertical="center" wrapText="1"/>
    </xf>
    <xf numFmtId="0" fontId="15" fillId="32" borderId="33" xfId="0" applyFont="1" applyFill="1" applyBorder="1" applyAlignment="1">
      <alignment horizontal="center" vertical="center" wrapText="1"/>
    </xf>
    <xf numFmtId="0" fontId="15" fillId="32" borderId="74" xfId="0" applyFont="1" applyFill="1" applyBorder="1" applyAlignment="1">
      <alignment horizontal="center" vertical="center" wrapText="1"/>
    </xf>
    <xf numFmtId="0" fontId="15" fillId="32" borderId="66" xfId="0" applyFont="1" applyFill="1" applyBorder="1" applyAlignment="1">
      <alignment horizontal="center" vertical="center" wrapText="1"/>
    </xf>
    <xf numFmtId="0" fontId="79" fillId="35" borderId="98" xfId="0" applyFont="1" applyFill="1" applyBorder="1" applyAlignment="1">
      <alignment horizontal="right"/>
    </xf>
    <xf numFmtId="0" fontId="79" fillId="35" borderId="89" xfId="0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92" fillId="0" borderId="0" xfId="0" applyFont="1" applyAlignment="1">
      <alignment horizontal="right"/>
    </xf>
    <xf numFmtId="0" fontId="9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35" borderId="58" xfId="0" applyFont="1" applyFill="1" applyBorder="1" applyAlignment="1">
      <alignment horizontal="left" vertical="center"/>
    </xf>
    <xf numFmtId="0" fontId="17" fillId="35" borderId="26" xfId="0" applyFont="1" applyFill="1" applyBorder="1" applyAlignment="1">
      <alignment horizontal="left" vertical="center"/>
    </xf>
    <xf numFmtId="0" fontId="17" fillId="0" borderId="99" xfId="0" applyFont="1" applyBorder="1" applyAlignment="1">
      <alignment horizontal="left" vertical="center"/>
    </xf>
    <xf numFmtId="0" fontId="17" fillId="0" borderId="74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73" xfId="0" applyFont="1" applyBorder="1" applyAlignment="1">
      <alignment horizontal="left" vertical="center"/>
    </xf>
    <xf numFmtId="0" fontId="17" fillId="35" borderId="55" xfId="0" applyFont="1" applyFill="1" applyBorder="1" applyAlignment="1">
      <alignment horizontal="center"/>
    </xf>
    <xf numFmtId="0" fontId="17" fillId="35" borderId="40" xfId="0" applyFont="1" applyFill="1" applyBorder="1" applyAlignment="1">
      <alignment horizontal="center"/>
    </xf>
    <xf numFmtId="0" fontId="17" fillId="0" borderId="100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79" fillId="34" borderId="0" xfId="0" applyFont="1" applyFill="1" applyBorder="1" applyAlignment="1">
      <alignment horizontal="left" wrapText="1"/>
    </xf>
    <xf numFmtId="0" fontId="17" fillId="0" borderId="101" xfId="0" applyFont="1" applyBorder="1" applyAlignment="1">
      <alignment horizontal="left"/>
    </xf>
    <xf numFmtId="0" fontId="17" fillId="0" borderId="79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4" fillId="32" borderId="97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0" fontId="4" fillId="32" borderId="78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74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66" xfId="0" applyFont="1" applyFill="1" applyBorder="1" applyAlignment="1">
      <alignment horizontal="center" vertical="center" wrapText="1"/>
    </xf>
    <xf numFmtId="193" fontId="4" fillId="32" borderId="100" xfId="0" applyNumberFormat="1" applyFont="1" applyFill="1" applyBorder="1" applyAlignment="1">
      <alignment horizontal="center" vertical="center" wrapText="1"/>
    </xf>
    <xf numFmtId="193" fontId="4" fillId="32" borderId="58" xfId="0" applyNumberFormat="1" applyFont="1" applyFill="1" applyBorder="1" applyAlignment="1">
      <alignment horizontal="center" vertical="center" wrapText="1"/>
    </xf>
    <xf numFmtId="193" fontId="4" fillId="32" borderId="26" xfId="0" applyNumberFormat="1" applyFont="1" applyFill="1" applyBorder="1" applyAlignment="1">
      <alignment horizontal="center" vertical="center" wrapText="1"/>
    </xf>
    <xf numFmtId="0" fontId="15" fillId="32" borderId="102" xfId="0" applyFont="1" applyFill="1" applyBorder="1" applyAlignment="1">
      <alignment horizontal="center" vertical="center" wrapText="1"/>
    </xf>
    <xf numFmtId="0" fontId="15" fillId="32" borderId="103" xfId="0" applyFont="1" applyFill="1" applyBorder="1" applyAlignment="1">
      <alignment horizontal="center" vertical="center" wrapText="1"/>
    </xf>
    <xf numFmtId="0" fontId="15" fillId="32" borderId="7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2" fontId="2" fillId="32" borderId="9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74" xfId="0" applyNumberFormat="1" applyFont="1" applyFill="1" applyBorder="1" applyAlignment="1">
      <alignment horizontal="center" vertical="center" wrapText="1"/>
    </xf>
    <xf numFmtId="2" fontId="2" fillId="32" borderId="48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vertical="center" wrapText="1"/>
    </xf>
    <xf numFmtId="0" fontId="2" fillId="32" borderId="103" xfId="0" applyFont="1" applyFill="1" applyBorder="1" applyAlignment="1">
      <alignment horizontal="center" vertical="center" wrapText="1"/>
    </xf>
    <xf numFmtId="0" fontId="2" fillId="32" borderId="79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46" xfId="59" applyFont="1" applyFill="1" applyBorder="1" applyAlignment="1">
      <alignment horizontal="center" vertical="center" wrapText="1"/>
      <protection/>
    </xf>
    <xf numFmtId="0" fontId="2" fillId="32" borderId="34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32" borderId="97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59" xfId="59" applyFont="1" applyFill="1" applyBorder="1" applyAlignment="1">
      <alignment horizontal="center" vertical="center" wrapText="1"/>
      <protection/>
    </xf>
    <xf numFmtId="0" fontId="2" fillId="32" borderId="23" xfId="59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2" fillId="32" borderId="90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87" xfId="59" applyFont="1" applyFill="1" applyBorder="1" applyAlignment="1">
      <alignment horizontal="center" vertical="center" wrapText="1"/>
      <protection/>
    </xf>
    <xf numFmtId="0" fontId="2" fillId="32" borderId="85" xfId="59" applyFont="1" applyFill="1" applyBorder="1" applyAlignment="1">
      <alignment horizontal="center" vertical="center" wrapText="1"/>
      <protection/>
    </xf>
    <xf numFmtId="0" fontId="2" fillId="32" borderId="45" xfId="59" applyFont="1" applyFill="1" applyBorder="1" applyAlignment="1">
      <alignment horizontal="center" vertical="center" wrapText="1"/>
      <protection/>
    </xf>
    <xf numFmtId="0" fontId="2" fillId="32" borderId="31" xfId="59" applyFont="1" applyFill="1" applyBorder="1" applyAlignment="1">
      <alignment horizontal="center" vertical="center" wrapText="1"/>
      <protection/>
    </xf>
    <xf numFmtId="0" fontId="85" fillId="0" borderId="0" xfId="60" applyFont="1" applyAlignment="1">
      <alignment horizontal="center" vertical="center" wrapText="1"/>
      <protection/>
    </xf>
    <xf numFmtId="0" fontId="93" fillId="0" borderId="0" xfId="60" applyFont="1" applyAlignment="1">
      <alignment horizontal="center" vertical="center" wrapText="1"/>
      <protection/>
    </xf>
    <xf numFmtId="3" fontId="84" fillId="32" borderId="64" xfId="60" applyNumberFormat="1" applyFont="1" applyFill="1" applyBorder="1" applyAlignment="1">
      <alignment horizontal="center" vertical="center"/>
      <protection/>
    </xf>
    <xf numFmtId="3" fontId="84" fillId="32" borderId="35" xfId="60" applyNumberFormat="1" applyFont="1" applyFill="1" applyBorder="1" applyAlignment="1">
      <alignment horizontal="center" vertical="center"/>
      <protection/>
    </xf>
    <xf numFmtId="0" fontId="84" fillId="32" borderId="71" xfId="60" applyFont="1" applyFill="1" applyBorder="1" applyAlignment="1">
      <alignment horizontal="center" vertical="center" wrapText="1"/>
      <protection/>
    </xf>
    <xf numFmtId="0" fontId="84" fillId="32" borderId="33" xfId="60" applyFont="1" applyFill="1" applyBorder="1" applyAlignment="1">
      <alignment horizontal="center" vertical="center" wrapText="1"/>
      <protection/>
    </xf>
    <xf numFmtId="0" fontId="84" fillId="32" borderId="49" xfId="60" applyFont="1" applyFill="1" applyBorder="1" applyAlignment="1">
      <alignment horizontal="center" vertical="center" wrapText="1"/>
      <protection/>
    </xf>
    <xf numFmtId="0" fontId="84" fillId="32" borderId="28" xfId="60" applyFont="1" applyFill="1" applyBorder="1" applyAlignment="1">
      <alignment horizontal="center" vertical="center" wrapText="1"/>
      <protection/>
    </xf>
    <xf numFmtId="0" fontId="1" fillId="32" borderId="64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2" borderId="101" xfId="0" applyFont="1" applyFill="1" applyBorder="1" applyAlignment="1">
      <alignment horizontal="right" vertical="center" wrapText="1"/>
    </xf>
    <xf numFmtId="0" fontId="2" fillId="32" borderId="59" xfId="0" applyFont="1" applyFill="1" applyBorder="1" applyAlignment="1">
      <alignment horizontal="right" vertical="center" wrapText="1"/>
    </xf>
    <xf numFmtId="0" fontId="2" fillId="32" borderId="55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vertical="center" wrapText="1"/>
    </xf>
    <xf numFmtId="0" fontId="2" fillId="32" borderId="64" xfId="0" applyFont="1" applyFill="1" applyBorder="1" applyAlignment="1">
      <alignment horizontal="right" vertical="center" wrapText="1"/>
    </xf>
    <xf numFmtId="0" fontId="2" fillId="32" borderId="35" xfId="0" applyFont="1" applyFill="1" applyBorder="1" applyAlignment="1">
      <alignment horizontal="right" vertical="center" wrapText="1"/>
    </xf>
    <xf numFmtId="0" fontId="1" fillId="32" borderId="90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71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78" xfId="0" applyFont="1" applyFill="1" applyBorder="1" applyAlignment="1">
      <alignment horizontal="center" vertical="center" wrapText="1"/>
    </xf>
    <xf numFmtId="0" fontId="1" fillId="32" borderId="49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74" xfId="0" applyFont="1" applyFill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2" fillId="36" borderId="37" xfId="59" applyFont="1" applyFill="1" applyBorder="1" applyAlignment="1">
      <alignment horizontal="center" vertical="center" wrapText="1"/>
      <protection/>
    </xf>
    <xf numFmtId="0" fontId="2" fillId="36" borderId="0" xfId="59" applyFont="1" applyFill="1" applyBorder="1" applyAlignment="1">
      <alignment horizontal="center" vertical="center" wrapText="1"/>
      <protection/>
    </xf>
    <xf numFmtId="0" fontId="2" fillId="37" borderId="100" xfId="59" applyFont="1" applyFill="1" applyBorder="1" applyAlignment="1">
      <alignment horizontal="center" vertical="center" wrapText="1"/>
      <protection/>
    </xf>
    <xf numFmtId="0" fontId="2" fillId="37" borderId="58" xfId="59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6" fillId="32" borderId="45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4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2" borderId="67" xfId="0" applyFont="1" applyFill="1" applyBorder="1" applyAlignment="1">
      <alignment horizontal="center" vertical="center" wrapText="1"/>
    </xf>
    <xf numFmtId="0" fontId="21" fillId="32" borderId="62" xfId="0" applyFont="1" applyFill="1" applyBorder="1" applyAlignment="1">
      <alignment horizontal="center" vertical="center" wrapText="1"/>
    </xf>
    <xf numFmtId="0" fontId="21" fillId="32" borderId="65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2" borderId="42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8" fillId="32" borderId="59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6" fillId="32" borderId="4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13" fillId="0" borderId="0" xfId="0" applyFont="1" applyBorder="1" applyAlignment="1">
      <alignment horizontal="center" wrapText="1"/>
    </xf>
    <xf numFmtId="0" fontId="12" fillId="38" borderId="99" xfId="0" applyFont="1" applyFill="1" applyBorder="1" applyAlignment="1">
      <alignment horizontal="center" wrapText="1"/>
    </xf>
    <xf numFmtId="0" fontId="12" fillId="38" borderId="74" xfId="0" applyFont="1" applyFill="1" applyBorder="1" applyAlignment="1">
      <alignment horizontal="center" wrapText="1"/>
    </xf>
    <xf numFmtId="0" fontId="12" fillId="38" borderId="44" xfId="0" applyFont="1" applyFill="1" applyBorder="1" applyAlignment="1">
      <alignment horizontal="center" wrapText="1"/>
    </xf>
    <xf numFmtId="0" fontId="12" fillId="38" borderId="66" xfId="0" applyFont="1" applyFill="1" applyBorder="1" applyAlignment="1">
      <alignment horizontal="center" wrapText="1"/>
    </xf>
    <xf numFmtId="0" fontId="36" fillId="38" borderId="64" xfId="0" applyFont="1" applyFill="1" applyBorder="1" applyAlignment="1">
      <alignment horizontal="center" vertical="center" wrapText="1"/>
    </xf>
    <xf numFmtId="0" fontId="36" fillId="38" borderId="38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6" fillId="32" borderId="42" xfId="0" applyFont="1" applyFill="1" applyBorder="1" applyAlignment="1">
      <alignment horizontal="center" vertical="center" wrapText="1"/>
    </xf>
    <xf numFmtId="0" fontId="16" fillId="32" borderId="101" xfId="0" applyFont="1" applyFill="1" applyBorder="1" applyAlignment="1">
      <alignment horizontal="center" vertical="center" wrapText="1"/>
    </xf>
    <xf numFmtId="0" fontId="16" fillId="32" borderId="103" xfId="0" applyFont="1" applyFill="1" applyBorder="1" applyAlignment="1">
      <alignment horizontal="center" vertical="center" wrapText="1"/>
    </xf>
    <xf numFmtId="0" fontId="16" fillId="32" borderId="79" xfId="0" applyFont="1" applyFill="1" applyBorder="1" applyAlignment="1">
      <alignment horizontal="center" vertical="center" wrapText="1"/>
    </xf>
    <xf numFmtId="0" fontId="16" fillId="32" borderId="31" xfId="0" applyFont="1" applyFill="1" applyBorder="1" applyAlignment="1">
      <alignment horizontal="center" vertical="center" wrapText="1"/>
    </xf>
    <xf numFmtId="0" fontId="16" fillId="32" borderId="102" xfId="0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right"/>
    </xf>
    <xf numFmtId="0" fontId="2" fillId="32" borderId="78" xfId="0" applyFont="1" applyFill="1" applyBorder="1" applyAlignment="1">
      <alignment horizontal="right"/>
    </xf>
    <xf numFmtId="0" fontId="2" fillId="32" borderId="38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2" borderId="104" xfId="0" applyFont="1" applyFill="1" applyBorder="1" applyAlignment="1">
      <alignment horizontal="center" wrapText="1" shrinkToFit="1"/>
    </xf>
    <xf numFmtId="0" fontId="2" fillId="32" borderId="105" xfId="0" applyFont="1" applyFill="1" applyBorder="1" applyAlignment="1">
      <alignment horizontal="center" wrapText="1" shrinkToFit="1"/>
    </xf>
    <xf numFmtId="0" fontId="2" fillId="32" borderId="90" xfId="0" applyFont="1" applyFill="1" applyBorder="1" applyAlignment="1">
      <alignment horizontal="center" vertical="center" wrapText="1" shrinkToFit="1"/>
    </xf>
    <xf numFmtId="0" fontId="2" fillId="32" borderId="27" xfId="0" applyFont="1" applyFill="1" applyBorder="1" applyAlignment="1">
      <alignment horizontal="center" vertical="center" wrapText="1" shrinkToFit="1"/>
    </xf>
    <xf numFmtId="0" fontId="2" fillId="34" borderId="50" xfId="59" applyFont="1" applyFill="1" applyBorder="1" applyAlignment="1">
      <alignment horizontal="left" vertical="center"/>
      <protection/>
    </xf>
    <xf numFmtId="0" fontId="2" fillId="34" borderId="73" xfId="59" applyFont="1" applyFill="1" applyBorder="1" applyAlignment="1">
      <alignment horizontal="left" vertical="center"/>
      <protection/>
    </xf>
    <xf numFmtId="49" fontId="2" fillId="34" borderId="50" xfId="59" applyNumberFormat="1" applyFont="1" applyFill="1" applyBorder="1" applyAlignment="1">
      <alignment horizontal="left" vertical="center"/>
      <protection/>
    </xf>
    <xf numFmtId="49" fontId="2" fillId="34" borderId="73" xfId="59" applyNumberFormat="1" applyFont="1" applyFill="1" applyBorder="1" applyAlignment="1">
      <alignment horizontal="left" vertical="center"/>
      <protection/>
    </xf>
    <xf numFmtId="0" fontId="2" fillId="32" borderId="64" xfId="59" applyFont="1" applyFill="1" applyBorder="1" applyAlignment="1">
      <alignment horizontal="right" wrapText="1"/>
      <protection/>
    </xf>
    <xf numFmtId="0" fontId="2" fillId="32" borderId="38" xfId="59" applyFont="1" applyFill="1" applyBorder="1" applyAlignment="1">
      <alignment horizontal="right" wrapText="1"/>
      <protection/>
    </xf>
    <xf numFmtId="0" fontId="4" fillId="0" borderId="0" xfId="59" applyFont="1" applyAlignment="1">
      <alignment horizontal="center"/>
      <protection/>
    </xf>
    <xf numFmtId="0" fontId="2" fillId="32" borderId="71" xfId="59" applyFont="1" applyFill="1" applyBorder="1" applyAlignment="1">
      <alignment horizontal="center" vertical="center" wrapText="1"/>
      <protection/>
    </xf>
    <xf numFmtId="0" fontId="2" fillId="32" borderId="33" xfId="59" applyFont="1" applyFill="1" applyBorder="1" applyAlignment="1">
      <alignment horizontal="center" vertical="center" wrapText="1"/>
      <protection/>
    </xf>
    <xf numFmtId="0" fontId="2" fillId="32" borderId="106" xfId="59" applyFont="1" applyFill="1" applyBorder="1" applyAlignment="1">
      <alignment horizontal="center" vertical="center"/>
      <protection/>
    </xf>
    <xf numFmtId="0" fontId="2" fillId="32" borderId="86" xfId="59" applyFont="1" applyFill="1" applyBorder="1" applyAlignment="1">
      <alignment horizontal="center" vertical="center"/>
      <protection/>
    </xf>
    <xf numFmtId="0" fontId="19" fillId="35" borderId="78" xfId="0" applyFont="1" applyFill="1" applyBorder="1" applyAlignment="1" applyProtection="1">
      <alignment horizontal="center" vertical="center"/>
      <protection/>
    </xf>
    <xf numFmtId="0" fontId="14" fillId="0" borderId="71" xfId="0" applyFont="1" applyFill="1" applyBorder="1" applyAlignment="1" applyProtection="1">
      <alignment horizontal="center" vertical="center"/>
      <protection/>
    </xf>
    <xf numFmtId="0" fontId="14" fillId="0" borderId="72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70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3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14" fillId="0" borderId="70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32" borderId="71" xfId="0" applyFont="1" applyFill="1" applyBorder="1" applyAlignment="1" applyProtection="1">
      <alignment horizontal="center" vertical="center" wrapText="1"/>
      <protection/>
    </xf>
    <xf numFmtId="0" fontId="19" fillId="32" borderId="33" xfId="0" applyFont="1" applyFill="1" applyBorder="1" applyAlignment="1" applyProtection="1">
      <alignment horizontal="center" vertical="center" wrapText="1"/>
      <protection/>
    </xf>
    <xf numFmtId="49" fontId="2" fillId="32" borderId="49" xfId="0" applyNumberFormat="1" applyFont="1" applyFill="1" applyBorder="1" applyAlignment="1" applyProtection="1">
      <alignment horizontal="center" vertical="center" wrapText="1"/>
      <protection/>
    </xf>
    <xf numFmtId="49" fontId="2" fillId="32" borderId="28" xfId="0" applyNumberFormat="1" applyFont="1" applyFill="1" applyBorder="1" applyAlignment="1" applyProtection="1">
      <alignment horizontal="center" vertical="center" wrapText="1"/>
      <protection/>
    </xf>
    <xf numFmtId="49" fontId="2" fillId="32" borderId="49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69" xfId="0" applyNumberFormat="1" applyFont="1" applyFill="1" applyBorder="1" applyAlignment="1" applyProtection="1">
      <alignment horizontal="center" vertical="center" wrapText="1"/>
      <protection/>
    </xf>
    <xf numFmtId="49" fontId="2" fillId="32" borderId="78" xfId="0" applyNumberFormat="1" applyFont="1" applyFill="1" applyBorder="1" applyAlignment="1" applyProtection="1">
      <alignment horizontal="center" vertical="center"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49" fontId="2" fillId="32" borderId="97" xfId="0" applyNumberFormat="1" applyFont="1" applyFill="1" applyBorder="1" applyAlignment="1" applyProtection="1">
      <alignment horizontal="center" vertical="center" wrapText="1"/>
      <protection/>
    </xf>
    <xf numFmtId="49" fontId="2" fillId="32" borderId="6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74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49" fontId="2" fillId="32" borderId="90" xfId="0" applyNumberFormat="1" applyFont="1" applyFill="1" applyBorder="1" applyAlignment="1" applyProtection="1">
      <alignment horizontal="center"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1457325</xdr:colOff>
      <xdr:row>22</xdr:row>
      <xdr:rowOff>333375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76525" y="67818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view="pageBreakPreview" zoomScale="60" zoomScaleNormal="70" workbookViewId="0" topLeftCell="A1">
      <selection activeCell="F90" sqref="F90"/>
    </sheetView>
  </sheetViews>
  <sheetFormatPr defaultColWidth="9.140625" defaultRowHeight="12.75"/>
  <cols>
    <col min="1" max="1" width="9.140625" style="17" customWidth="1"/>
    <col min="2" max="2" width="25.7109375" style="17" customWidth="1"/>
    <col min="3" max="3" width="95.57421875" style="17" customWidth="1"/>
    <col min="4" max="4" width="9.8515625" style="17" customWidth="1"/>
    <col min="5" max="6" width="25.7109375" style="17" customWidth="1"/>
    <col min="7" max="16384" width="9.140625" style="17" customWidth="1"/>
  </cols>
  <sheetData>
    <row r="1" ht="17.25">
      <c r="F1" s="627" t="s">
        <v>668</v>
      </c>
    </row>
    <row r="3" spans="2:6" ht="30" customHeight="1">
      <c r="B3" s="734" t="s">
        <v>739</v>
      </c>
      <c r="C3" s="734"/>
      <c r="D3" s="734"/>
      <c r="E3" s="734"/>
      <c r="F3" s="734"/>
    </row>
    <row r="4" spans="2:6" ht="26.25" customHeight="1" thickBot="1">
      <c r="B4" s="215"/>
      <c r="C4" s="216"/>
      <c r="D4" s="216"/>
      <c r="F4" s="231" t="s">
        <v>470</v>
      </c>
    </row>
    <row r="5" spans="2:6" s="217" customFormat="1" ht="30" customHeight="1">
      <c r="B5" s="735" t="s">
        <v>532</v>
      </c>
      <c r="C5" s="737" t="s">
        <v>540</v>
      </c>
      <c r="D5" s="739" t="s">
        <v>38</v>
      </c>
      <c r="E5" s="741" t="s">
        <v>682</v>
      </c>
      <c r="F5" s="739" t="s">
        <v>771</v>
      </c>
    </row>
    <row r="6" spans="2:7" s="218" customFormat="1" ht="33" customHeight="1" thickBot="1">
      <c r="B6" s="736"/>
      <c r="C6" s="738"/>
      <c r="D6" s="740"/>
      <c r="E6" s="742"/>
      <c r="F6" s="743"/>
      <c r="G6" s="222"/>
    </row>
    <row r="7" spans="2:7" s="219" customFormat="1" ht="34.5" customHeight="1">
      <c r="B7" s="207"/>
      <c r="C7" s="208" t="s">
        <v>90</v>
      </c>
      <c r="D7" s="227"/>
      <c r="E7" s="304"/>
      <c r="F7" s="305"/>
      <c r="G7" s="223"/>
    </row>
    <row r="8" spans="2:7" s="219" customFormat="1" ht="34.5" customHeight="1">
      <c r="B8" s="209">
        <v>0</v>
      </c>
      <c r="C8" s="29" t="s">
        <v>116</v>
      </c>
      <c r="D8" s="228" t="s">
        <v>566</v>
      </c>
      <c r="E8" s="306"/>
      <c r="F8" s="307"/>
      <c r="G8" s="223"/>
    </row>
    <row r="9" spans="2:7" s="219" customFormat="1" ht="34.5" customHeight="1">
      <c r="B9" s="209"/>
      <c r="C9" s="29" t="s">
        <v>467</v>
      </c>
      <c r="D9" s="228" t="s">
        <v>567</v>
      </c>
      <c r="E9" s="306">
        <f>E10+E17+E31</f>
        <v>6312</v>
      </c>
      <c r="F9" s="307">
        <f>F17+F31+F10</f>
        <v>5910</v>
      </c>
      <c r="G9" s="223"/>
    </row>
    <row r="10" spans="2:7" s="219" customFormat="1" ht="34.5" customHeight="1">
      <c r="B10" s="209">
        <v>1</v>
      </c>
      <c r="C10" s="29" t="s">
        <v>254</v>
      </c>
      <c r="D10" s="228" t="s">
        <v>568</v>
      </c>
      <c r="E10" s="306">
        <f>E15</f>
        <v>70</v>
      </c>
      <c r="F10" s="307">
        <f>F15</f>
        <v>70</v>
      </c>
      <c r="G10" s="223"/>
    </row>
    <row r="11" spans="2:7" s="219" customFormat="1" ht="34.5" customHeight="1">
      <c r="B11" s="209" t="s">
        <v>255</v>
      </c>
      <c r="C11" s="30" t="s">
        <v>256</v>
      </c>
      <c r="D11" s="228" t="s">
        <v>569</v>
      </c>
      <c r="E11" s="306"/>
      <c r="F11" s="307"/>
      <c r="G11" s="223"/>
    </row>
    <row r="12" spans="2:7" s="219" customFormat="1" ht="34.5" customHeight="1">
      <c r="B12" s="209" t="s">
        <v>257</v>
      </c>
      <c r="C12" s="30" t="s">
        <v>258</v>
      </c>
      <c r="D12" s="228" t="s">
        <v>570</v>
      </c>
      <c r="E12" s="306"/>
      <c r="F12" s="307"/>
      <c r="G12" s="223"/>
    </row>
    <row r="13" spans="2:7" s="219" customFormat="1" ht="34.5" customHeight="1">
      <c r="B13" s="209" t="s">
        <v>259</v>
      </c>
      <c r="C13" s="30" t="s">
        <v>117</v>
      </c>
      <c r="D13" s="228" t="s">
        <v>571</v>
      </c>
      <c r="E13" s="306"/>
      <c r="F13" s="307"/>
      <c r="G13" s="223"/>
    </row>
    <row r="14" spans="2:7" s="219" customFormat="1" ht="34.5" customHeight="1">
      <c r="B14" s="210" t="s">
        <v>260</v>
      </c>
      <c r="C14" s="30" t="s">
        <v>118</v>
      </c>
      <c r="D14" s="228" t="s">
        <v>572</v>
      </c>
      <c r="E14" s="306"/>
      <c r="F14" s="307"/>
      <c r="G14" s="223"/>
    </row>
    <row r="15" spans="2:7" s="219" customFormat="1" ht="34.5" customHeight="1">
      <c r="B15" s="210" t="s">
        <v>261</v>
      </c>
      <c r="C15" s="30" t="s">
        <v>119</v>
      </c>
      <c r="D15" s="228" t="s">
        <v>573</v>
      </c>
      <c r="E15" s="306">
        <v>70</v>
      </c>
      <c r="F15" s="307">
        <v>70</v>
      </c>
      <c r="G15" s="223"/>
    </row>
    <row r="16" spans="2:7" s="219" customFormat="1" ht="34.5" customHeight="1">
      <c r="B16" s="210" t="s">
        <v>262</v>
      </c>
      <c r="C16" s="30" t="s">
        <v>120</v>
      </c>
      <c r="D16" s="228" t="s">
        <v>574</v>
      </c>
      <c r="E16" s="306"/>
      <c r="F16" s="307"/>
      <c r="G16" s="223"/>
    </row>
    <row r="17" spans="2:7" s="219" customFormat="1" ht="34.5" customHeight="1">
      <c r="B17" s="211">
        <v>2</v>
      </c>
      <c r="C17" s="29" t="s">
        <v>263</v>
      </c>
      <c r="D17" s="228" t="s">
        <v>575</v>
      </c>
      <c r="E17" s="306">
        <f>E23+E20+E19</f>
        <v>6192</v>
      </c>
      <c r="F17" s="307">
        <f>F23+F20+F19</f>
        <v>5790</v>
      </c>
      <c r="G17" s="223"/>
    </row>
    <row r="18" spans="2:7" s="219" customFormat="1" ht="34.5" customHeight="1">
      <c r="B18" s="209" t="s">
        <v>264</v>
      </c>
      <c r="C18" s="30" t="s">
        <v>121</v>
      </c>
      <c r="D18" s="228" t="s">
        <v>576</v>
      </c>
      <c r="E18" s="306"/>
      <c r="F18" s="307"/>
      <c r="G18" s="223"/>
    </row>
    <row r="19" spans="2:7" s="219" customFormat="1" ht="34.5" customHeight="1">
      <c r="B19" s="210" t="s">
        <v>265</v>
      </c>
      <c r="C19" s="30" t="s">
        <v>122</v>
      </c>
      <c r="D19" s="228" t="s">
        <v>577</v>
      </c>
      <c r="E19" s="306">
        <v>400</v>
      </c>
      <c r="F19" s="307">
        <v>350</v>
      </c>
      <c r="G19" s="223"/>
    </row>
    <row r="20" spans="2:7" s="219" customFormat="1" ht="34.5" customHeight="1">
      <c r="B20" s="209" t="s">
        <v>266</v>
      </c>
      <c r="C20" s="30" t="s">
        <v>123</v>
      </c>
      <c r="D20" s="228" t="s">
        <v>578</v>
      </c>
      <c r="E20" s="306">
        <v>5400</v>
      </c>
      <c r="F20" s="307">
        <v>5048</v>
      </c>
      <c r="G20" s="223"/>
    </row>
    <row r="21" spans="2:7" s="219" customFormat="1" ht="34.5" customHeight="1">
      <c r="B21" s="209" t="s">
        <v>267</v>
      </c>
      <c r="C21" s="30" t="s">
        <v>124</v>
      </c>
      <c r="D21" s="228" t="s">
        <v>579</v>
      </c>
      <c r="E21" s="306"/>
      <c r="F21" s="307"/>
      <c r="G21" s="223"/>
    </row>
    <row r="22" spans="2:7" s="219" customFormat="1" ht="34.5" customHeight="1">
      <c r="B22" s="209" t="s">
        <v>268</v>
      </c>
      <c r="C22" s="30" t="s">
        <v>125</v>
      </c>
      <c r="D22" s="228" t="s">
        <v>580</v>
      </c>
      <c r="E22" s="306"/>
      <c r="F22" s="307"/>
      <c r="G22" s="223"/>
    </row>
    <row r="23" spans="2:7" s="219" customFormat="1" ht="34.5" customHeight="1">
      <c r="B23" s="209" t="s">
        <v>269</v>
      </c>
      <c r="C23" s="30" t="s">
        <v>270</v>
      </c>
      <c r="D23" s="228" t="s">
        <v>581</v>
      </c>
      <c r="E23" s="306">
        <v>392</v>
      </c>
      <c r="F23" s="307">
        <v>392</v>
      </c>
      <c r="G23" s="223"/>
    </row>
    <row r="24" spans="2:7" s="219" customFormat="1" ht="34.5" customHeight="1">
      <c r="B24" s="209" t="s">
        <v>271</v>
      </c>
      <c r="C24" s="30" t="s">
        <v>272</v>
      </c>
      <c r="D24" s="228" t="s">
        <v>582</v>
      </c>
      <c r="E24" s="306"/>
      <c r="F24" s="307"/>
      <c r="G24" s="223"/>
    </row>
    <row r="25" spans="2:7" s="219" customFormat="1" ht="34.5" customHeight="1">
      <c r="B25" s="209" t="s">
        <v>273</v>
      </c>
      <c r="C25" s="30" t="s">
        <v>126</v>
      </c>
      <c r="D25" s="228" t="s">
        <v>583</v>
      </c>
      <c r="E25" s="306"/>
      <c r="F25" s="307"/>
      <c r="G25" s="223"/>
    </row>
    <row r="26" spans="2:7" s="219" customFormat="1" ht="34.5" customHeight="1">
      <c r="B26" s="211">
        <v>3</v>
      </c>
      <c r="C26" s="29" t="s">
        <v>274</v>
      </c>
      <c r="D26" s="228" t="s">
        <v>584</v>
      </c>
      <c r="E26" s="306"/>
      <c r="F26" s="307"/>
      <c r="G26" s="223"/>
    </row>
    <row r="27" spans="2:7" s="219" customFormat="1" ht="34.5" customHeight="1">
      <c r="B27" s="209" t="s">
        <v>275</v>
      </c>
      <c r="C27" s="30" t="s">
        <v>127</v>
      </c>
      <c r="D27" s="228" t="s">
        <v>585</v>
      </c>
      <c r="E27" s="306"/>
      <c r="F27" s="307"/>
      <c r="G27" s="223"/>
    </row>
    <row r="28" spans="2:7" s="219" customFormat="1" ht="34.5" customHeight="1">
      <c r="B28" s="210" t="s">
        <v>276</v>
      </c>
      <c r="C28" s="30" t="s">
        <v>128</v>
      </c>
      <c r="D28" s="228" t="s">
        <v>586</v>
      </c>
      <c r="E28" s="306"/>
      <c r="F28" s="307"/>
      <c r="G28" s="223"/>
    </row>
    <row r="29" spans="2:7" s="219" customFormat="1" ht="34.5" customHeight="1">
      <c r="B29" s="210" t="s">
        <v>277</v>
      </c>
      <c r="C29" s="30" t="s">
        <v>129</v>
      </c>
      <c r="D29" s="228" t="s">
        <v>587</v>
      </c>
      <c r="E29" s="306"/>
      <c r="F29" s="307"/>
      <c r="G29" s="223"/>
    </row>
    <row r="30" spans="2:7" s="219" customFormat="1" ht="34.5" customHeight="1">
      <c r="B30" s="210" t="s">
        <v>278</v>
      </c>
      <c r="C30" s="30" t="s">
        <v>130</v>
      </c>
      <c r="D30" s="228" t="s">
        <v>588</v>
      </c>
      <c r="E30" s="306"/>
      <c r="F30" s="307"/>
      <c r="G30" s="223"/>
    </row>
    <row r="31" spans="2:7" s="219" customFormat="1" ht="34.5" customHeight="1">
      <c r="B31" s="212" t="s">
        <v>279</v>
      </c>
      <c r="C31" s="29" t="s">
        <v>280</v>
      </c>
      <c r="D31" s="228" t="s">
        <v>589</v>
      </c>
      <c r="E31" s="306">
        <f>E34</f>
        <v>50</v>
      </c>
      <c r="F31" s="307">
        <v>50</v>
      </c>
      <c r="G31" s="223"/>
    </row>
    <row r="32" spans="2:7" s="219" customFormat="1" ht="34.5" customHeight="1">
      <c r="B32" s="210" t="s">
        <v>281</v>
      </c>
      <c r="C32" s="30" t="s">
        <v>131</v>
      </c>
      <c r="D32" s="228" t="s">
        <v>590</v>
      </c>
      <c r="E32" s="306"/>
      <c r="F32" s="307"/>
      <c r="G32" s="223"/>
    </row>
    <row r="33" spans="2:7" s="219" customFormat="1" ht="34.5" customHeight="1">
      <c r="B33" s="210" t="s">
        <v>282</v>
      </c>
      <c r="C33" s="30" t="s">
        <v>283</v>
      </c>
      <c r="D33" s="228" t="s">
        <v>591</v>
      </c>
      <c r="E33" s="306"/>
      <c r="F33" s="307"/>
      <c r="G33" s="223"/>
    </row>
    <row r="34" spans="2:7" s="219" customFormat="1" ht="34.5" customHeight="1">
      <c r="B34" s="210" t="s">
        <v>284</v>
      </c>
      <c r="C34" s="30" t="s">
        <v>285</v>
      </c>
      <c r="D34" s="228" t="s">
        <v>592</v>
      </c>
      <c r="E34" s="306">
        <v>50</v>
      </c>
      <c r="F34" s="307">
        <v>50</v>
      </c>
      <c r="G34" s="223"/>
    </row>
    <row r="35" spans="2:7" s="219" customFormat="1" ht="34.5" customHeight="1">
      <c r="B35" s="210" t="s">
        <v>286</v>
      </c>
      <c r="C35" s="30" t="s">
        <v>287</v>
      </c>
      <c r="D35" s="228" t="s">
        <v>593</v>
      </c>
      <c r="E35" s="306"/>
      <c r="F35" s="307"/>
      <c r="G35" s="223"/>
    </row>
    <row r="36" spans="2:7" s="219" customFormat="1" ht="34.5" customHeight="1">
      <c r="B36" s="210" t="s">
        <v>286</v>
      </c>
      <c r="C36" s="30" t="s">
        <v>288</v>
      </c>
      <c r="D36" s="228" t="s">
        <v>594</v>
      </c>
      <c r="E36" s="306"/>
      <c r="F36" s="307"/>
      <c r="G36" s="223"/>
    </row>
    <row r="37" spans="2:7" s="219" customFormat="1" ht="34.5" customHeight="1">
      <c r="B37" s="210" t="s">
        <v>289</v>
      </c>
      <c r="C37" s="30" t="s">
        <v>290</v>
      </c>
      <c r="D37" s="228" t="s">
        <v>595</v>
      </c>
      <c r="E37" s="306"/>
      <c r="F37" s="307"/>
      <c r="G37" s="223"/>
    </row>
    <row r="38" spans="2:7" s="219" customFormat="1" ht="34.5" customHeight="1">
      <c r="B38" s="210" t="s">
        <v>289</v>
      </c>
      <c r="C38" s="30" t="s">
        <v>291</v>
      </c>
      <c r="D38" s="228" t="s">
        <v>596</v>
      </c>
      <c r="E38" s="306"/>
      <c r="F38" s="307"/>
      <c r="G38" s="223"/>
    </row>
    <row r="39" spans="2:7" s="219" customFormat="1" ht="34.5" customHeight="1">
      <c r="B39" s="210" t="s">
        <v>292</v>
      </c>
      <c r="C39" s="30" t="s">
        <v>293</v>
      </c>
      <c r="D39" s="228" t="s">
        <v>597</v>
      </c>
      <c r="E39" s="306"/>
      <c r="F39" s="307"/>
      <c r="G39" s="223"/>
    </row>
    <row r="40" spans="2:7" s="219" customFormat="1" ht="34.5" customHeight="1">
      <c r="B40" s="210" t="s">
        <v>294</v>
      </c>
      <c r="C40" s="30" t="s">
        <v>295</v>
      </c>
      <c r="D40" s="228" t="s">
        <v>598</v>
      </c>
      <c r="E40" s="306"/>
      <c r="F40" s="307"/>
      <c r="G40" s="223"/>
    </row>
    <row r="41" spans="2:7" s="219" customFormat="1" ht="34.5" customHeight="1">
      <c r="B41" s="212">
        <v>5</v>
      </c>
      <c r="C41" s="29" t="s">
        <v>296</v>
      </c>
      <c r="D41" s="228" t="s">
        <v>599</v>
      </c>
      <c r="E41" s="306"/>
      <c r="F41" s="307"/>
      <c r="G41" s="223"/>
    </row>
    <row r="42" spans="2:7" s="219" customFormat="1" ht="34.5" customHeight="1">
      <c r="B42" s="210" t="s">
        <v>297</v>
      </c>
      <c r="C42" s="30" t="s">
        <v>298</v>
      </c>
      <c r="D42" s="228" t="s">
        <v>600</v>
      </c>
      <c r="E42" s="306"/>
      <c r="F42" s="307"/>
      <c r="G42" s="223"/>
    </row>
    <row r="43" spans="2:7" s="219" customFormat="1" ht="34.5" customHeight="1">
      <c r="B43" s="210" t="s">
        <v>299</v>
      </c>
      <c r="C43" s="30" t="s">
        <v>300</v>
      </c>
      <c r="D43" s="228" t="s">
        <v>601</v>
      </c>
      <c r="E43" s="306"/>
      <c r="F43" s="307"/>
      <c r="G43" s="223"/>
    </row>
    <row r="44" spans="2:7" s="219" customFormat="1" ht="34.5" customHeight="1">
      <c r="B44" s="210" t="s">
        <v>301</v>
      </c>
      <c r="C44" s="30" t="s">
        <v>302</v>
      </c>
      <c r="D44" s="228" t="s">
        <v>602</v>
      </c>
      <c r="E44" s="306"/>
      <c r="F44" s="307"/>
      <c r="G44" s="223"/>
    </row>
    <row r="45" spans="2:7" s="219" customFormat="1" ht="34.5" customHeight="1">
      <c r="B45" s="210" t="s">
        <v>541</v>
      </c>
      <c r="C45" s="30" t="s">
        <v>303</v>
      </c>
      <c r="D45" s="228" t="s">
        <v>603</v>
      </c>
      <c r="E45" s="306"/>
      <c r="F45" s="307"/>
      <c r="G45" s="223"/>
    </row>
    <row r="46" spans="2:7" s="219" customFormat="1" ht="34.5" customHeight="1">
      <c r="B46" s="210" t="s">
        <v>304</v>
      </c>
      <c r="C46" s="30" t="s">
        <v>305</v>
      </c>
      <c r="D46" s="228" t="s">
        <v>604</v>
      </c>
      <c r="E46" s="306"/>
      <c r="F46" s="307"/>
      <c r="G46" s="223"/>
    </row>
    <row r="47" spans="2:7" s="219" customFormat="1" ht="34.5" customHeight="1">
      <c r="B47" s="210" t="s">
        <v>306</v>
      </c>
      <c r="C47" s="30" t="s">
        <v>307</v>
      </c>
      <c r="D47" s="228" t="s">
        <v>605</v>
      </c>
      <c r="E47" s="306"/>
      <c r="F47" s="307"/>
      <c r="G47" s="223"/>
    </row>
    <row r="48" spans="2:7" s="219" customFormat="1" ht="34.5" customHeight="1">
      <c r="B48" s="210" t="s">
        <v>308</v>
      </c>
      <c r="C48" s="30" t="s">
        <v>309</v>
      </c>
      <c r="D48" s="228" t="s">
        <v>606</v>
      </c>
      <c r="E48" s="306"/>
      <c r="F48" s="307"/>
      <c r="G48" s="223"/>
    </row>
    <row r="49" spans="2:7" s="219" customFormat="1" ht="34.5" customHeight="1">
      <c r="B49" s="212">
        <v>288</v>
      </c>
      <c r="C49" s="29" t="s">
        <v>132</v>
      </c>
      <c r="D49" s="228" t="s">
        <v>607</v>
      </c>
      <c r="E49" s="306"/>
      <c r="F49" s="307"/>
      <c r="G49" s="223"/>
    </row>
    <row r="50" spans="2:7" s="219" customFormat="1" ht="34.5" customHeight="1">
      <c r="B50" s="212"/>
      <c r="C50" s="29" t="s">
        <v>310</v>
      </c>
      <c r="D50" s="228" t="s">
        <v>608</v>
      </c>
      <c r="E50" s="306">
        <f>E51+E58+E67+E75+E76+E77</f>
        <v>14650</v>
      </c>
      <c r="F50" s="307">
        <f>F51+F58+F67+F75+F76+F77</f>
        <v>16341</v>
      </c>
      <c r="G50" s="223"/>
    </row>
    <row r="51" spans="2:7" s="219" customFormat="1" ht="34.5" customHeight="1">
      <c r="B51" s="212" t="s">
        <v>133</v>
      </c>
      <c r="C51" s="29" t="s">
        <v>311</v>
      </c>
      <c r="D51" s="228" t="s">
        <v>609</v>
      </c>
      <c r="E51" s="306">
        <f>E57</f>
        <v>0</v>
      </c>
      <c r="F51" s="307">
        <f>F57</f>
        <v>20</v>
      </c>
      <c r="G51" s="223"/>
    </row>
    <row r="52" spans="2:7" s="219" customFormat="1" ht="34.5" customHeight="1">
      <c r="B52" s="210">
        <v>10</v>
      </c>
      <c r="C52" s="30" t="s">
        <v>312</v>
      </c>
      <c r="D52" s="228" t="s">
        <v>610</v>
      </c>
      <c r="E52" s="306"/>
      <c r="F52" s="307"/>
      <c r="G52" s="223"/>
    </row>
    <row r="53" spans="2:7" s="219" customFormat="1" ht="34.5" customHeight="1">
      <c r="B53" s="210">
        <v>11</v>
      </c>
      <c r="C53" s="30" t="s">
        <v>134</v>
      </c>
      <c r="D53" s="228" t="s">
        <v>611</v>
      </c>
      <c r="E53" s="306"/>
      <c r="F53" s="307"/>
      <c r="G53" s="223"/>
    </row>
    <row r="54" spans="2:7" s="219" customFormat="1" ht="34.5" customHeight="1">
      <c r="B54" s="210">
        <v>12</v>
      </c>
      <c r="C54" s="30" t="s">
        <v>135</v>
      </c>
      <c r="D54" s="228" t="s">
        <v>612</v>
      </c>
      <c r="E54" s="306"/>
      <c r="F54" s="307"/>
      <c r="G54" s="223"/>
    </row>
    <row r="55" spans="2:7" s="219" customFormat="1" ht="34.5" customHeight="1">
      <c r="B55" s="210">
        <v>13</v>
      </c>
      <c r="C55" s="30" t="s">
        <v>137</v>
      </c>
      <c r="D55" s="228" t="s">
        <v>613</v>
      </c>
      <c r="E55" s="306"/>
      <c r="F55" s="307"/>
      <c r="G55" s="223"/>
    </row>
    <row r="56" spans="2:7" s="219" customFormat="1" ht="34.5" customHeight="1">
      <c r="B56" s="210">
        <v>14</v>
      </c>
      <c r="C56" s="30" t="s">
        <v>313</v>
      </c>
      <c r="D56" s="228" t="s">
        <v>614</v>
      </c>
      <c r="E56" s="306"/>
      <c r="F56" s="307"/>
      <c r="G56" s="223"/>
    </row>
    <row r="57" spans="2:7" s="219" customFormat="1" ht="34.5" customHeight="1">
      <c r="B57" s="210">
        <v>15</v>
      </c>
      <c r="C57" s="28" t="s">
        <v>139</v>
      </c>
      <c r="D57" s="228" t="s">
        <v>615</v>
      </c>
      <c r="E57" s="306"/>
      <c r="F57" s="307">
        <v>20</v>
      </c>
      <c r="G57" s="223"/>
    </row>
    <row r="58" spans="2:7" s="219" customFormat="1" ht="34.5" customHeight="1">
      <c r="B58" s="212"/>
      <c r="C58" s="29" t="s">
        <v>314</v>
      </c>
      <c r="D58" s="228" t="s">
        <v>616</v>
      </c>
      <c r="E58" s="306">
        <f>E63</f>
        <v>8500</v>
      </c>
      <c r="F58" s="307">
        <f>F63</f>
        <v>8303</v>
      </c>
      <c r="G58" s="223"/>
    </row>
    <row r="59" spans="2:7" s="220" customFormat="1" ht="34.5" customHeight="1">
      <c r="B59" s="210" t="s">
        <v>315</v>
      </c>
      <c r="C59" s="30" t="s">
        <v>316</v>
      </c>
      <c r="D59" s="228" t="s">
        <v>617</v>
      </c>
      <c r="E59" s="308">
        <v>0</v>
      </c>
      <c r="F59" s="309">
        <v>0</v>
      </c>
      <c r="G59" s="224"/>
    </row>
    <row r="60" spans="2:7" s="220" customFormat="1" ht="34.5" customHeight="1">
      <c r="B60" s="210" t="s">
        <v>317</v>
      </c>
      <c r="C60" s="30" t="s">
        <v>654</v>
      </c>
      <c r="D60" s="228" t="s">
        <v>618</v>
      </c>
      <c r="E60" s="308"/>
      <c r="F60" s="309"/>
      <c r="G60" s="224"/>
    </row>
    <row r="61" spans="2:7" s="219" customFormat="1" ht="34.5" customHeight="1">
      <c r="B61" s="210" t="s">
        <v>318</v>
      </c>
      <c r="C61" s="30" t="s">
        <v>319</v>
      </c>
      <c r="D61" s="228" t="s">
        <v>619</v>
      </c>
      <c r="E61" s="306"/>
      <c r="F61" s="307"/>
      <c r="G61" s="223"/>
    </row>
    <row r="62" spans="2:7" s="220" customFormat="1" ht="34.5" customHeight="1">
      <c r="B62" s="210" t="s">
        <v>320</v>
      </c>
      <c r="C62" s="30" t="s">
        <v>321</v>
      </c>
      <c r="D62" s="228" t="s">
        <v>620</v>
      </c>
      <c r="E62" s="308"/>
      <c r="F62" s="309"/>
      <c r="G62" s="224"/>
    </row>
    <row r="63" spans="2:7" ht="34.5" customHeight="1">
      <c r="B63" s="210" t="s">
        <v>322</v>
      </c>
      <c r="C63" s="30" t="s">
        <v>323</v>
      </c>
      <c r="D63" s="228" t="s">
        <v>621</v>
      </c>
      <c r="E63" s="310">
        <v>8500</v>
      </c>
      <c r="F63" s="311">
        <v>8303</v>
      </c>
      <c r="G63" s="225"/>
    </row>
    <row r="64" spans="2:7" ht="34.5" customHeight="1">
      <c r="B64" s="210" t="s">
        <v>324</v>
      </c>
      <c r="C64" s="30" t="s">
        <v>325</v>
      </c>
      <c r="D64" s="228" t="s">
        <v>622</v>
      </c>
      <c r="E64" s="310"/>
      <c r="F64" s="311"/>
      <c r="G64" s="225"/>
    </row>
    <row r="65" spans="2:7" ht="34.5" customHeight="1">
      <c r="B65" s="210" t="s">
        <v>326</v>
      </c>
      <c r="C65" s="30" t="s">
        <v>327</v>
      </c>
      <c r="D65" s="228" t="s">
        <v>623</v>
      </c>
      <c r="E65" s="310"/>
      <c r="F65" s="311"/>
      <c r="G65" s="225"/>
    </row>
    <row r="66" spans="2:7" ht="34.5" customHeight="1">
      <c r="B66" s="212">
        <v>21</v>
      </c>
      <c r="C66" s="29" t="s">
        <v>328</v>
      </c>
      <c r="D66" s="228" t="s">
        <v>624</v>
      </c>
      <c r="E66" s="310"/>
      <c r="F66" s="311"/>
      <c r="G66" s="225"/>
    </row>
    <row r="67" spans="2:7" ht="34.5" customHeight="1">
      <c r="B67" s="212">
        <v>22</v>
      </c>
      <c r="C67" s="29" t="s">
        <v>329</v>
      </c>
      <c r="D67" s="228" t="s">
        <v>625</v>
      </c>
      <c r="E67" s="310">
        <v>0</v>
      </c>
      <c r="F67" s="311">
        <v>56</v>
      </c>
      <c r="G67" s="225"/>
    </row>
    <row r="68" spans="2:7" ht="34.5" customHeight="1">
      <c r="B68" s="212">
        <v>236</v>
      </c>
      <c r="C68" s="29" t="s">
        <v>330</v>
      </c>
      <c r="D68" s="228" t="s">
        <v>626</v>
      </c>
      <c r="E68" s="310"/>
      <c r="F68" s="311"/>
      <c r="G68" s="225"/>
    </row>
    <row r="69" spans="2:7" ht="34.5" customHeight="1">
      <c r="B69" s="212" t="s">
        <v>331</v>
      </c>
      <c r="C69" s="29" t="s">
        <v>332</v>
      </c>
      <c r="D69" s="228" t="s">
        <v>627</v>
      </c>
      <c r="E69" s="310">
        <v>0</v>
      </c>
      <c r="F69" s="311">
        <v>0</v>
      </c>
      <c r="G69" s="225"/>
    </row>
    <row r="70" spans="2:7" ht="34.5" customHeight="1">
      <c r="B70" s="210" t="s">
        <v>333</v>
      </c>
      <c r="C70" s="30" t="s">
        <v>334</v>
      </c>
      <c r="D70" s="228" t="s">
        <v>628</v>
      </c>
      <c r="E70" s="310"/>
      <c r="F70" s="311"/>
      <c r="G70" s="225"/>
    </row>
    <row r="71" spans="2:7" ht="34.5" customHeight="1">
      <c r="B71" s="210" t="s">
        <v>335</v>
      </c>
      <c r="C71" s="30" t="s">
        <v>336</v>
      </c>
      <c r="D71" s="228" t="s">
        <v>629</v>
      </c>
      <c r="E71" s="310"/>
      <c r="F71" s="311"/>
      <c r="G71" s="225"/>
    </row>
    <row r="72" spans="2:7" ht="34.5" customHeight="1">
      <c r="B72" s="210" t="s">
        <v>337</v>
      </c>
      <c r="C72" s="30" t="s">
        <v>338</v>
      </c>
      <c r="D72" s="228" t="s">
        <v>630</v>
      </c>
      <c r="E72" s="310"/>
      <c r="F72" s="311"/>
      <c r="G72" s="225"/>
    </row>
    <row r="73" spans="2:7" ht="34.5" customHeight="1">
      <c r="B73" s="210" t="s">
        <v>339</v>
      </c>
      <c r="C73" s="30" t="s">
        <v>340</v>
      </c>
      <c r="D73" s="228" t="s">
        <v>631</v>
      </c>
      <c r="E73" s="310"/>
      <c r="F73" s="311"/>
      <c r="G73" s="225"/>
    </row>
    <row r="74" spans="2:7" ht="34.5" customHeight="1">
      <c r="B74" s="210" t="s">
        <v>341</v>
      </c>
      <c r="C74" s="30" t="s">
        <v>342</v>
      </c>
      <c r="D74" s="228" t="s">
        <v>632</v>
      </c>
      <c r="E74" s="310"/>
      <c r="F74" s="311"/>
      <c r="G74" s="225"/>
    </row>
    <row r="75" spans="2:7" ht="34.5" customHeight="1">
      <c r="B75" s="212">
        <v>24</v>
      </c>
      <c r="C75" s="29" t="s">
        <v>343</v>
      </c>
      <c r="D75" s="228" t="s">
        <v>633</v>
      </c>
      <c r="E75" s="310">
        <v>4500</v>
      </c>
      <c r="F75" s="311">
        <v>6600</v>
      </c>
      <c r="G75" s="225"/>
    </row>
    <row r="76" spans="2:7" ht="34.5" customHeight="1">
      <c r="B76" s="212">
        <v>27</v>
      </c>
      <c r="C76" s="29" t="s">
        <v>344</v>
      </c>
      <c r="D76" s="228" t="s">
        <v>634</v>
      </c>
      <c r="E76" s="310">
        <v>1650</v>
      </c>
      <c r="F76" s="311">
        <v>1351</v>
      </c>
      <c r="G76" s="225"/>
    </row>
    <row r="77" spans="2:7" ht="34.5" customHeight="1">
      <c r="B77" s="212" t="s">
        <v>345</v>
      </c>
      <c r="C77" s="29" t="s">
        <v>346</v>
      </c>
      <c r="D77" s="228" t="s">
        <v>635</v>
      </c>
      <c r="E77" s="310">
        <v>0</v>
      </c>
      <c r="F77" s="311">
        <v>11</v>
      </c>
      <c r="G77" s="225"/>
    </row>
    <row r="78" spans="2:7" ht="34.5" customHeight="1">
      <c r="B78" s="212"/>
      <c r="C78" s="29" t="s">
        <v>347</v>
      </c>
      <c r="D78" s="228" t="s">
        <v>636</v>
      </c>
      <c r="E78" s="310">
        <f>E9+E50</f>
        <v>20962</v>
      </c>
      <c r="F78" s="311">
        <f>F9+F50</f>
        <v>22251</v>
      </c>
      <c r="G78" s="225"/>
    </row>
    <row r="79" spans="2:7" ht="34.5" customHeight="1">
      <c r="B79" s="212">
        <v>88</v>
      </c>
      <c r="C79" s="29" t="s">
        <v>143</v>
      </c>
      <c r="D79" s="228" t="s">
        <v>637</v>
      </c>
      <c r="E79" s="310">
        <v>6157</v>
      </c>
      <c r="F79" s="311">
        <v>5403</v>
      </c>
      <c r="G79" s="225"/>
    </row>
    <row r="80" spans="2:7" ht="34.5" customHeight="1">
      <c r="B80" s="212"/>
      <c r="C80" s="29" t="s">
        <v>35</v>
      </c>
      <c r="D80" s="229"/>
      <c r="E80" s="310"/>
      <c r="F80" s="311"/>
      <c r="G80" s="225"/>
    </row>
    <row r="81" spans="2:7" ht="34.5" customHeight="1">
      <c r="B81" s="212"/>
      <c r="C81" s="29" t="s">
        <v>348</v>
      </c>
      <c r="D81" s="228" t="s">
        <v>349</v>
      </c>
      <c r="E81" s="310">
        <f>E82+E97</f>
        <v>11934</v>
      </c>
      <c r="F81" s="311">
        <f>F82+F97</f>
        <v>12477</v>
      </c>
      <c r="G81" s="225"/>
    </row>
    <row r="82" spans="2:7" ht="34.5" customHeight="1">
      <c r="B82" s="212">
        <v>30</v>
      </c>
      <c r="C82" s="29" t="s">
        <v>350</v>
      </c>
      <c r="D82" s="228" t="s">
        <v>351</v>
      </c>
      <c r="E82" s="310">
        <f>E86</f>
        <v>5914</v>
      </c>
      <c r="F82" s="311">
        <f>F86</f>
        <v>6780</v>
      </c>
      <c r="G82" s="225"/>
    </row>
    <row r="83" spans="2:7" ht="34.5" customHeight="1">
      <c r="B83" s="210">
        <v>300</v>
      </c>
      <c r="C83" s="30" t="s">
        <v>144</v>
      </c>
      <c r="D83" s="228" t="s">
        <v>352</v>
      </c>
      <c r="E83" s="310"/>
      <c r="F83" s="311"/>
      <c r="G83" s="225"/>
    </row>
    <row r="84" spans="2:7" ht="34.5" customHeight="1">
      <c r="B84" s="210">
        <v>301</v>
      </c>
      <c r="C84" s="30" t="s">
        <v>353</v>
      </c>
      <c r="D84" s="228" t="s">
        <v>354</v>
      </c>
      <c r="E84" s="310"/>
      <c r="F84" s="311"/>
      <c r="G84" s="225"/>
    </row>
    <row r="85" spans="2:7" ht="34.5" customHeight="1">
      <c r="B85" s="210">
        <v>302</v>
      </c>
      <c r="C85" s="30" t="s">
        <v>145</v>
      </c>
      <c r="D85" s="228" t="s">
        <v>355</v>
      </c>
      <c r="E85" s="310"/>
      <c r="F85" s="311"/>
      <c r="G85" s="225"/>
    </row>
    <row r="86" spans="2:7" ht="34.5" customHeight="1">
      <c r="B86" s="210">
        <v>303</v>
      </c>
      <c r="C86" s="30" t="s">
        <v>146</v>
      </c>
      <c r="D86" s="228" t="s">
        <v>356</v>
      </c>
      <c r="E86" s="310">
        <v>5914</v>
      </c>
      <c r="F86" s="311">
        <v>6780</v>
      </c>
      <c r="G86" s="225"/>
    </row>
    <row r="87" spans="2:7" ht="34.5" customHeight="1">
      <c r="B87" s="210">
        <v>304</v>
      </c>
      <c r="C87" s="30" t="s">
        <v>147</v>
      </c>
      <c r="D87" s="228" t="s">
        <v>357</v>
      </c>
      <c r="E87" s="310"/>
      <c r="F87" s="311"/>
      <c r="G87" s="225"/>
    </row>
    <row r="88" spans="2:7" ht="34.5" customHeight="1">
      <c r="B88" s="210">
        <v>305</v>
      </c>
      <c r="C88" s="30" t="s">
        <v>148</v>
      </c>
      <c r="D88" s="228" t="s">
        <v>358</v>
      </c>
      <c r="E88" s="310"/>
      <c r="F88" s="311"/>
      <c r="G88" s="225"/>
    </row>
    <row r="89" spans="2:7" ht="34.5" customHeight="1">
      <c r="B89" s="210">
        <v>306</v>
      </c>
      <c r="C89" s="30" t="s">
        <v>149</v>
      </c>
      <c r="D89" s="228" t="s">
        <v>359</v>
      </c>
      <c r="E89" s="310"/>
      <c r="F89" s="311"/>
      <c r="G89" s="225"/>
    </row>
    <row r="90" spans="2:7" ht="34.5" customHeight="1">
      <c r="B90" s="210">
        <v>309</v>
      </c>
      <c r="C90" s="30" t="s">
        <v>150</v>
      </c>
      <c r="D90" s="228" t="s">
        <v>360</v>
      </c>
      <c r="E90" s="310"/>
      <c r="F90" s="311"/>
      <c r="G90" s="225"/>
    </row>
    <row r="91" spans="2:7" ht="34.5" customHeight="1">
      <c r="B91" s="212">
        <v>31</v>
      </c>
      <c r="C91" s="29" t="s">
        <v>361</v>
      </c>
      <c r="D91" s="228" t="s">
        <v>362</v>
      </c>
      <c r="E91" s="310"/>
      <c r="F91" s="311"/>
      <c r="G91" s="225"/>
    </row>
    <row r="92" spans="2:7" ht="34.5" customHeight="1">
      <c r="B92" s="212" t="s">
        <v>363</v>
      </c>
      <c r="C92" s="29" t="s">
        <v>364</v>
      </c>
      <c r="D92" s="228" t="s">
        <v>365</v>
      </c>
      <c r="E92" s="310"/>
      <c r="F92" s="311"/>
      <c r="G92" s="225"/>
    </row>
    <row r="93" spans="2:7" ht="34.5" customHeight="1">
      <c r="B93" s="212">
        <v>32</v>
      </c>
      <c r="C93" s="29" t="s">
        <v>151</v>
      </c>
      <c r="D93" s="228" t="s">
        <v>366</v>
      </c>
      <c r="E93" s="310"/>
      <c r="F93" s="311"/>
      <c r="G93" s="225"/>
    </row>
    <row r="94" spans="2:7" ht="57.75" customHeight="1">
      <c r="B94" s="212">
        <v>330</v>
      </c>
      <c r="C94" s="29" t="s">
        <v>367</v>
      </c>
      <c r="D94" s="228" t="s">
        <v>368</v>
      </c>
      <c r="E94" s="310"/>
      <c r="F94" s="311"/>
      <c r="G94" s="225"/>
    </row>
    <row r="95" spans="2:7" ht="63" customHeight="1">
      <c r="B95" s="212" t="s">
        <v>152</v>
      </c>
      <c r="C95" s="29" t="s">
        <v>369</v>
      </c>
      <c r="D95" s="228" t="s">
        <v>370</v>
      </c>
      <c r="E95" s="310"/>
      <c r="F95" s="311"/>
      <c r="G95" s="225"/>
    </row>
    <row r="96" spans="2:7" ht="62.25" customHeight="1">
      <c r="B96" s="212" t="s">
        <v>152</v>
      </c>
      <c r="C96" s="29" t="s">
        <v>371</v>
      </c>
      <c r="D96" s="228" t="s">
        <v>372</v>
      </c>
      <c r="E96" s="310"/>
      <c r="F96" s="311"/>
      <c r="G96" s="225"/>
    </row>
    <row r="97" spans="2:7" ht="34.5" customHeight="1">
      <c r="B97" s="212">
        <v>34</v>
      </c>
      <c r="C97" s="29" t="s">
        <v>373</v>
      </c>
      <c r="D97" s="228" t="s">
        <v>374</v>
      </c>
      <c r="E97" s="310">
        <f>E99+E98</f>
        <v>6020</v>
      </c>
      <c r="F97" s="311">
        <f>F99+F98</f>
        <v>5697</v>
      </c>
      <c r="G97" s="225"/>
    </row>
    <row r="98" spans="1:7" ht="34.5" customHeight="1">
      <c r="A98" s="255"/>
      <c r="B98" s="723">
        <v>340</v>
      </c>
      <c r="C98" s="30" t="s">
        <v>375</v>
      </c>
      <c r="D98" s="228" t="s">
        <v>376</v>
      </c>
      <c r="E98" s="310">
        <v>6020</v>
      </c>
      <c r="F98" s="312">
        <v>5697</v>
      </c>
      <c r="G98" s="226"/>
    </row>
    <row r="99" spans="1:7" ht="34.5" customHeight="1">
      <c r="A99" s="255"/>
      <c r="B99" s="723">
        <v>341</v>
      </c>
      <c r="C99" s="30" t="s">
        <v>377</v>
      </c>
      <c r="D99" s="228" t="s">
        <v>378</v>
      </c>
      <c r="E99" s="310">
        <v>0</v>
      </c>
      <c r="F99" s="312"/>
      <c r="G99" s="226"/>
    </row>
    <row r="100" spans="1:7" ht="34.5" customHeight="1">
      <c r="A100" s="255"/>
      <c r="B100" s="724"/>
      <c r="C100" s="29" t="s">
        <v>379</v>
      </c>
      <c r="D100" s="228" t="s">
        <v>380</v>
      </c>
      <c r="E100" s="310"/>
      <c r="F100" s="311"/>
      <c r="G100" s="225"/>
    </row>
    <row r="101" spans="1:7" ht="34.5" customHeight="1">
      <c r="A101" s="255"/>
      <c r="B101" s="724">
        <v>35</v>
      </c>
      <c r="C101" s="29" t="s">
        <v>381</v>
      </c>
      <c r="D101" s="228" t="s">
        <v>382</v>
      </c>
      <c r="E101" s="310"/>
      <c r="F101" s="311"/>
      <c r="G101" s="225"/>
    </row>
    <row r="102" spans="2:7" ht="34.5" customHeight="1">
      <c r="B102" s="210">
        <v>350</v>
      </c>
      <c r="C102" s="30" t="s">
        <v>383</v>
      </c>
      <c r="D102" s="228" t="s">
        <v>384</v>
      </c>
      <c r="E102" s="310"/>
      <c r="F102" s="311"/>
      <c r="G102" s="225"/>
    </row>
    <row r="103" spans="2:7" ht="34.5" customHeight="1">
      <c r="B103" s="210">
        <v>351</v>
      </c>
      <c r="C103" s="30" t="s">
        <v>385</v>
      </c>
      <c r="D103" s="228" t="s">
        <v>386</v>
      </c>
      <c r="E103" s="310"/>
      <c r="F103" s="311"/>
      <c r="G103" s="225"/>
    </row>
    <row r="104" spans="2:7" ht="34.5" customHeight="1">
      <c r="B104" s="212"/>
      <c r="C104" s="29" t="s">
        <v>387</v>
      </c>
      <c r="D104" s="228" t="s">
        <v>388</v>
      </c>
      <c r="E104" s="310"/>
      <c r="F104" s="311"/>
      <c r="G104" s="225"/>
    </row>
    <row r="105" spans="2:7" ht="34.5" customHeight="1">
      <c r="B105" s="212">
        <v>40</v>
      </c>
      <c r="C105" s="29" t="s">
        <v>389</v>
      </c>
      <c r="D105" s="228" t="s">
        <v>390</v>
      </c>
      <c r="E105" s="310"/>
      <c r="F105" s="311"/>
      <c r="G105" s="225"/>
    </row>
    <row r="106" spans="2:7" ht="34.5" customHeight="1">
      <c r="B106" s="210">
        <v>400</v>
      </c>
      <c r="C106" s="30" t="s">
        <v>153</v>
      </c>
      <c r="D106" s="228" t="s">
        <v>391</v>
      </c>
      <c r="E106" s="310"/>
      <c r="F106" s="311"/>
      <c r="G106" s="225"/>
    </row>
    <row r="107" spans="2:7" ht="34.5" customHeight="1">
      <c r="B107" s="210">
        <v>401</v>
      </c>
      <c r="C107" s="30" t="s">
        <v>392</v>
      </c>
      <c r="D107" s="228" t="s">
        <v>393</v>
      </c>
      <c r="E107" s="310"/>
      <c r="F107" s="311"/>
      <c r="G107" s="225"/>
    </row>
    <row r="108" spans="2:7" ht="34.5" customHeight="1">
      <c r="B108" s="210">
        <v>403</v>
      </c>
      <c r="C108" s="30" t="s">
        <v>154</v>
      </c>
      <c r="D108" s="228" t="s">
        <v>394</v>
      </c>
      <c r="E108" s="310"/>
      <c r="F108" s="311"/>
      <c r="G108" s="225"/>
    </row>
    <row r="109" spans="2:7" ht="34.5" customHeight="1">
      <c r="B109" s="210">
        <v>404</v>
      </c>
      <c r="C109" s="30" t="s">
        <v>155</v>
      </c>
      <c r="D109" s="228" t="s">
        <v>395</v>
      </c>
      <c r="E109" s="310"/>
      <c r="F109" s="311"/>
      <c r="G109" s="225"/>
    </row>
    <row r="110" spans="2:7" ht="34.5" customHeight="1">
      <c r="B110" s="210">
        <v>405</v>
      </c>
      <c r="C110" s="30" t="s">
        <v>396</v>
      </c>
      <c r="D110" s="228" t="s">
        <v>397</v>
      </c>
      <c r="E110" s="310"/>
      <c r="F110" s="311"/>
      <c r="G110" s="225"/>
    </row>
    <row r="111" spans="2:7" ht="34.5" customHeight="1">
      <c r="B111" s="210" t="s">
        <v>156</v>
      </c>
      <c r="C111" s="30" t="s">
        <v>157</v>
      </c>
      <c r="D111" s="228" t="s">
        <v>398</v>
      </c>
      <c r="E111" s="310"/>
      <c r="F111" s="311"/>
      <c r="G111" s="225"/>
    </row>
    <row r="112" spans="2:7" ht="34.5" customHeight="1">
      <c r="B112" s="212">
        <v>41</v>
      </c>
      <c r="C112" s="29" t="s">
        <v>399</v>
      </c>
      <c r="D112" s="228" t="s">
        <v>400</v>
      </c>
      <c r="E112" s="310"/>
      <c r="F112" s="311"/>
      <c r="G112" s="225"/>
    </row>
    <row r="113" spans="2:7" ht="34.5" customHeight="1">
      <c r="B113" s="210">
        <v>410</v>
      </c>
      <c r="C113" s="30" t="s">
        <v>158</v>
      </c>
      <c r="D113" s="228" t="s">
        <v>401</v>
      </c>
      <c r="E113" s="310"/>
      <c r="F113" s="311"/>
      <c r="G113" s="225"/>
    </row>
    <row r="114" spans="2:7" ht="34.5" customHeight="1">
      <c r="B114" s="210">
        <v>411</v>
      </c>
      <c r="C114" s="30" t="s">
        <v>159</v>
      </c>
      <c r="D114" s="228" t="s">
        <v>402</v>
      </c>
      <c r="E114" s="310"/>
      <c r="F114" s="311"/>
      <c r="G114" s="225"/>
    </row>
    <row r="115" spans="2:7" ht="34.5" customHeight="1">
      <c r="B115" s="210">
        <v>412</v>
      </c>
      <c r="C115" s="30" t="s">
        <v>403</v>
      </c>
      <c r="D115" s="228" t="s">
        <v>404</v>
      </c>
      <c r="E115" s="310"/>
      <c r="F115" s="311"/>
      <c r="G115" s="225"/>
    </row>
    <row r="116" spans="2:7" ht="34.5" customHeight="1">
      <c r="B116" s="210">
        <v>413</v>
      </c>
      <c r="C116" s="30" t="s">
        <v>405</v>
      </c>
      <c r="D116" s="228" t="s">
        <v>406</v>
      </c>
      <c r="E116" s="310"/>
      <c r="F116" s="311"/>
      <c r="G116" s="225"/>
    </row>
    <row r="117" spans="2:7" ht="34.5" customHeight="1">
      <c r="B117" s="210">
        <v>414</v>
      </c>
      <c r="C117" s="30" t="s">
        <v>407</v>
      </c>
      <c r="D117" s="228" t="s">
        <v>408</v>
      </c>
      <c r="E117" s="310"/>
      <c r="F117" s="311"/>
      <c r="G117" s="225"/>
    </row>
    <row r="118" spans="2:7" ht="34.5" customHeight="1">
      <c r="B118" s="210">
        <v>415</v>
      </c>
      <c r="C118" s="30" t="s">
        <v>409</v>
      </c>
      <c r="D118" s="228" t="s">
        <v>410</v>
      </c>
      <c r="E118" s="310"/>
      <c r="F118" s="311"/>
      <c r="G118" s="225"/>
    </row>
    <row r="119" spans="2:7" ht="34.5" customHeight="1">
      <c r="B119" s="210">
        <v>416</v>
      </c>
      <c r="C119" s="30" t="s">
        <v>411</v>
      </c>
      <c r="D119" s="228" t="s">
        <v>412</v>
      </c>
      <c r="E119" s="310"/>
      <c r="F119" s="311"/>
      <c r="G119" s="225"/>
    </row>
    <row r="120" spans="2:7" ht="34.5" customHeight="1">
      <c r="B120" s="210">
        <v>419</v>
      </c>
      <c r="C120" s="30" t="s">
        <v>413</v>
      </c>
      <c r="D120" s="228" t="s">
        <v>414</v>
      </c>
      <c r="E120" s="310"/>
      <c r="F120" s="311"/>
      <c r="G120" s="225"/>
    </row>
    <row r="121" spans="2:7" ht="34.5" customHeight="1">
      <c r="B121" s="212">
        <v>498</v>
      </c>
      <c r="C121" s="29" t="s">
        <v>415</v>
      </c>
      <c r="D121" s="228" t="s">
        <v>416</v>
      </c>
      <c r="E121" s="310"/>
      <c r="F121" s="311"/>
      <c r="G121" s="225"/>
    </row>
    <row r="122" spans="2:7" ht="34.5" customHeight="1">
      <c r="B122" s="212" t="s">
        <v>417</v>
      </c>
      <c r="C122" s="29" t="s">
        <v>418</v>
      </c>
      <c r="D122" s="228" t="s">
        <v>419</v>
      </c>
      <c r="E122" s="310">
        <f>E130+E131+E139+E140+E141+E142</f>
        <v>9028</v>
      </c>
      <c r="F122" s="311">
        <f>F130+F131+F140+F141+F142</f>
        <v>9774</v>
      </c>
      <c r="G122" s="225"/>
    </row>
    <row r="123" spans="2:7" ht="34.5" customHeight="1">
      <c r="B123" s="212">
        <v>42</v>
      </c>
      <c r="C123" s="29" t="s">
        <v>420</v>
      </c>
      <c r="D123" s="228" t="s">
        <v>421</v>
      </c>
      <c r="E123" s="310"/>
      <c r="F123" s="311"/>
      <c r="G123" s="225"/>
    </row>
    <row r="124" spans="2:7" ht="34.5" customHeight="1">
      <c r="B124" s="210">
        <v>420</v>
      </c>
      <c r="C124" s="30" t="s">
        <v>422</v>
      </c>
      <c r="D124" s="228" t="s">
        <v>423</v>
      </c>
      <c r="E124" s="310"/>
      <c r="F124" s="311"/>
      <c r="G124" s="225"/>
    </row>
    <row r="125" spans="2:7" ht="34.5" customHeight="1">
      <c r="B125" s="210">
        <v>421</v>
      </c>
      <c r="C125" s="30" t="s">
        <v>424</v>
      </c>
      <c r="D125" s="228" t="s">
        <v>425</v>
      </c>
      <c r="E125" s="310"/>
      <c r="F125" s="311"/>
      <c r="G125" s="225"/>
    </row>
    <row r="126" spans="2:7" ht="34.5" customHeight="1">
      <c r="B126" s="210">
        <v>422</v>
      </c>
      <c r="C126" s="30" t="s">
        <v>338</v>
      </c>
      <c r="D126" s="228" t="s">
        <v>426</v>
      </c>
      <c r="E126" s="310"/>
      <c r="F126" s="312"/>
      <c r="G126" s="226"/>
    </row>
    <row r="127" spans="2:6" ht="34.5" customHeight="1">
      <c r="B127" s="210">
        <v>423</v>
      </c>
      <c r="C127" s="30" t="s">
        <v>340</v>
      </c>
      <c r="D127" s="228" t="s">
        <v>427</v>
      </c>
      <c r="E127" s="310"/>
      <c r="F127" s="312"/>
    </row>
    <row r="128" spans="2:6" ht="34.5" customHeight="1">
      <c r="B128" s="210">
        <v>427</v>
      </c>
      <c r="C128" s="30" t="s">
        <v>428</v>
      </c>
      <c r="D128" s="228" t="s">
        <v>429</v>
      </c>
      <c r="E128" s="310"/>
      <c r="F128" s="312"/>
    </row>
    <row r="129" spans="2:6" ht="34.5" customHeight="1">
      <c r="B129" s="210" t="s">
        <v>430</v>
      </c>
      <c r="C129" s="30" t="s">
        <v>431</v>
      </c>
      <c r="D129" s="228" t="s">
        <v>432</v>
      </c>
      <c r="E129" s="310"/>
      <c r="F129" s="312"/>
    </row>
    <row r="130" spans="2:6" ht="34.5" customHeight="1">
      <c r="B130" s="212">
        <v>430</v>
      </c>
      <c r="C130" s="29" t="s">
        <v>433</v>
      </c>
      <c r="D130" s="228" t="s">
        <v>434</v>
      </c>
      <c r="E130" s="310">
        <v>780</v>
      </c>
      <c r="F130" s="312">
        <v>746</v>
      </c>
    </row>
    <row r="131" spans="2:6" ht="34.5" customHeight="1">
      <c r="B131" s="212" t="s">
        <v>435</v>
      </c>
      <c r="C131" s="29" t="s">
        <v>436</v>
      </c>
      <c r="D131" s="228" t="s">
        <v>437</v>
      </c>
      <c r="E131" s="310">
        <f>E138+E136</f>
        <v>7548</v>
      </c>
      <c r="F131" s="312">
        <f>F138+F137+F136+F135+F134+F133+F132</f>
        <v>5677</v>
      </c>
    </row>
    <row r="132" spans="2:6" ht="34.5" customHeight="1">
      <c r="B132" s="210">
        <v>431</v>
      </c>
      <c r="C132" s="30" t="s">
        <v>438</v>
      </c>
      <c r="D132" s="228" t="s">
        <v>439</v>
      </c>
      <c r="E132" s="310"/>
      <c r="F132" s="312"/>
    </row>
    <row r="133" spans="2:6" ht="34.5" customHeight="1">
      <c r="B133" s="210">
        <v>432</v>
      </c>
      <c r="C133" s="30" t="s">
        <v>440</v>
      </c>
      <c r="D133" s="228" t="s">
        <v>441</v>
      </c>
      <c r="E133" s="310"/>
      <c r="F133" s="312"/>
    </row>
    <row r="134" spans="2:6" ht="34.5" customHeight="1">
      <c r="B134" s="210">
        <v>433</v>
      </c>
      <c r="C134" s="30" t="s">
        <v>442</v>
      </c>
      <c r="D134" s="228" t="s">
        <v>443</v>
      </c>
      <c r="E134" s="310"/>
      <c r="F134" s="312"/>
    </row>
    <row r="135" spans="2:6" ht="34.5" customHeight="1">
      <c r="B135" s="210">
        <v>434</v>
      </c>
      <c r="C135" s="30" t="s">
        <v>444</v>
      </c>
      <c r="D135" s="228" t="s">
        <v>445</v>
      </c>
      <c r="E135" s="310"/>
      <c r="F135" s="312"/>
    </row>
    <row r="136" spans="2:6" ht="34.5" customHeight="1">
      <c r="B136" s="210">
        <v>435</v>
      </c>
      <c r="C136" s="30" t="s">
        <v>446</v>
      </c>
      <c r="D136" s="228" t="s">
        <v>447</v>
      </c>
      <c r="E136" s="310">
        <v>0</v>
      </c>
      <c r="F136" s="312">
        <v>443</v>
      </c>
    </row>
    <row r="137" spans="2:6" ht="34.5" customHeight="1">
      <c r="B137" s="210">
        <v>436</v>
      </c>
      <c r="C137" s="30" t="s">
        <v>448</v>
      </c>
      <c r="D137" s="228" t="s">
        <v>449</v>
      </c>
      <c r="E137" s="310"/>
      <c r="F137" s="312"/>
    </row>
    <row r="138" spans="2:6" ht="34.5" customHeight="1">
      <c r="B138" s="210">
        <v>439</v>
      </c>
      <c r="C138" s="30" t="s">
        <v>450</v>
      </c>
      <c r="D138" s="228" t="s">
        <v>451</v>
      </c>
      <c r="E138" s="310">
        <v>7548</v>
      </c>
      <c r="F138" s="312">
        <v>5234</v>
      </c>
    </row>
    <row r="139" spans="2:6" ht="34.5" customHeight="1">
      <c r="B139" s="212" t="s">
        <v>452</v>
      </c>
      <c r="C139" s="29" t="s">
        <v>453</v>
      </c>
      <c r="D139" s="228" t="s">
        <v>454</v>
      </c>
      <c r="E139" s="310">
        <v>0</v>
      </c>
      <c r="F139" s="312"/>
    </row>
    <row r="140" spans="2:6" ht="34.5" customHeight="1">
      <c r="B140" s="212">
        <v>47</v>
      </c>
      <c r="C140" s="29" t="s">
        <v>455</v>
      </c>
      <c r="D140" s="228" t="s">
        <v>456</v>
      </c>
      <c r="E140" s="310">
        <v>700</v>
      </c>
      <c r="F140" s="312">
        <v>750</v>
      </c>
    </row>
    <row r="141" spans="2:6" ht="34.5" customHeight="1">
      <c r="B141" s="212">
        <v>48</v>
      </c>
      <c r="C141" s="29" t="s">
        <v>457</v>
      </c>
      <c r="D141" s="228" t="s">
        <v>458</v>
      </c>
      <c r="E141" s="310">
        <v>0</v>
      </c>
      <c r="F141" s="312">
        <v>288</v>
      </c>
    </row>
    <row r="142" spans="2:6" ht="34.5" customHeight="1">
      <c r="B142" s="212" t="s">
        <v>160</v>
      </c>
      <c r="C142" s="29" t="s">
        <v>459</v>
      </c>
      <c r="D142" s="228" t="s">
        <v>460</v>
      </c>
      <c r="E142" s="310">
        <v>0</v>
      </c>
      <c r="F142" s="312">
        <v>2313</v>
      </c>
    </row>
    <row r="143" spans="2:6" ht="53.25" customHeight="1">
      <c r="B143" s="212"/>
      <c r="C143" s="29" t="s">
        <v>461</v>
      </c>
      <c r="D143" s="228" t="s">
        <v>462</v>
      </c>
      <c r="E143" s="310"/>
      <c r="F143" s="312"/>
    </row>
    <row r="144" spans="2:6" ht="34.5" customHeight="1">
      <c r="B144" s="212"/>
      <c r="C144" s="29" t="s">
        <v>463</v>
      </c>
      <c r="D144" s="228" t="s">
        <v>464</v>
      </c>
      <c r="E144" s="310">
        <f>E122+E81</f>
        <v>20962</v>
      </c>
      <c r="F144" s="312">
        <f>F122+F81</f>
        <v>22251</v>
      </c>
    </row>
    <row r="145" spans="2:6" ht="34.5" customHeight="1" thickBot="1">
      <c r="B145" s="213">
        <v>89</v>
      </c>
      <c r="C145" s="214" t="s">
        <v>465</v>
      </c>
      <c r="D145" s="230" t="s">
        <v>466</v>
      </c>
      <c r="E145" s="313">
        <v>5403</v>
      </c>
      <c r="F145" s="314">
        <v>5403</v>
      </c>
    </row>
    <row r="147" spans="2:4" ht="15">
      <c r="B147" s="1"/>
      <c r="C147" s="1"/>
      <c r="D147" s="1"/>
    </row>
    <row r="148" spans="2:4" ht="18">
      <c r="B148" s="1"/>
      <c r="C148" s="1"/>
      <c r="D148" s="221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tabSelected="1" zoomScale="85" zoomScaleNormal="85" zoomScalePageLayoutView="0" workbookViewId="0" topLeftCell="A19">
      <selection activeCell="O29" sqref="O29"/>
    </sheetView>
  </sheetViews>
  <sheetFormatPr defaultColWidth="9.140625" defaultRowHeight="12.75"/>
  <cols>
    <col min="1" max="1" width="9.140625" style="12" customWidth="1"/>
    <col min="2" max="2" width="8.28125" style="12" customWidth="1"/>
    <col min="3" max="3" width="14.8515625" style="12" customWidth="1"/>
    <col min="4" max="7" width="14.28125" style="12" customWidth="1"/>
    <col min="8" max="8" width="10.7109375" style="12" customWidth="1"/>
    <col min="9" max="9" width="8.00390625" style="12" customWidth="1"/>
    <col min="10" max="10" width="20.140625" style="12" customWidth="1"/>
    <col min="11" max="13" width="14.28125" style="12" customWidth="1"/>
    <col min="14" max="16384" width="9.140625" style="12" customWidth="1"/>
  </cols>
  <sheetData>
    <row r="2" ht="15">
      <c r="L2" s="9" t="s">
        <v>663</v>
      </c>
    </row>
    <row r="5" spans="2:13" ht="15.75" customHeight="1">
      <c r="B5" s="833" t="s">
        <v>0</v>
      </c>
      <c r="C5" s="833"/>
      <c r="D5" s="833"/>
      <c r="E5" s="833"/>
      <c r="F5" s="833"/>
      <c r="G5" s="833"/>
      <c r="H5" s="137"/>
      <c r="I5" s="833" t="s">
        <v>1</v>
      </c>
      <c r="J5" s="833"/>
      <c r="K5" s="833"/>
      <c r="L5" s="833"/>
      <c r="M5" s="137"/>
    </row>
    <row r="6" spans="2:13" ht="15.75" customHeight="1" thickBot="1">
      <c r="B6" s="292"/>
      <c r="C6" s="292"/>
      <c r="D6" s="292"/>
      <c r="E6" s="292"/>
      <c r="F6" s="292"/>
      <c r="G6" s="292"/>
      <c r="H6" s="137"/>
      <c r="I6" s="300"/>
      <c r="J6" s="300"/>
      <c r="K6" s="300"/>
      <c r="L6" s="300"/>
      <c r="M6" s="137"/>
    </row>
    <row r="7" spans="2:13" ht="23.25" customHeight="1" thickBot="1">
      <c r="B7" s="842" t="s">
        <v>2</v>
      </c>
      <c r="C7" s="840" t="s">
        <v>61</v>
      </c>
      <c r="D7" s="844" t="s">
        <v>650</v>
      </c>
      <c r="E7" s="844"/>
      <c r="F7" s="831" t="s">
        <v>651</v>
      </c>
      <c r="G7" s="832"/>
      <c r="H7" s="299"/>
      <c r="I7" s="842" t="s">
        <v>2</v>
      </c>
      <c r="J7" s="840" t="s">
        <v>61</v>
      </c>
      <c r="K7" s="840" t="s">
        <v>698</v>
      </c>
      <c r="L7" s="847" t="s">
        <v>699</v>
      </c>
      <c r="M7" s="138"/>
    </row>
    <row r="8" spans="2:13" ht="40.5" customHeight="1" thickBot="1">
      <c r="B8" s="843"/>
      <c r="C8" s="841"/>
      <c r="D8" s="302" t="s">
        <v>696</v>
      </c>
      <c r="E8" s="140" t="s">
        <v>697</v>
      </c>
      <c r="F8" s="139" t="s">
        <v>696</v>
      </c>
      <c r="G8" s="140" t="s">
        <v>697</v>
      </c>
      <c r="H8" s="299"/>
      <c r="I8" s="843"/>
      <c r="J8" s="841"/>
      <c r="K8" s="841"/>
      <c r="L8" s="848"/>
      <c r="M8" s="138"/>
    </row>
    <row r="9" spans="2:13" ht="30" customHeight="1">
      <c r="B9" s="295">
        <v>1</v>
      </c>
      <c r="C9" s="303" t="s">
        <v>3</v>
      </c>
      <c r="D9" s="446">
        <v>12</v>
      </c>
      <c r="E9" s="366">
        <v>9</v>
      </c>
      <c r="F9" s="447">
        <v>3</v>
      </c>
      <c r="G9" s="371">
        <v>3</v>
      </c>
      <c r="H9" s="299"/>
      <c r="I9" s="298">
        <v>1</v>
      </c>
      <c r="J9" s="301" t="s">
        <v>4</v>
      </c>
      <c r="K9" s="446">
        <v>1</v>
      </c>
      <c r="L9" s="366">
        <v>2</v>
      </c>
      <c r="M9" s="138"/>
    </row>
    <row r="10" spans="2:13" ht="30" customHeight="1">
      <c r="B10" s="142">
        <v>2</v>
      </c>
      <c r="C10" s="21" t="s">
        <v>6</v>
      </c>
      <c r="D10" s="368">
        <v>2</v>
      </c>
      <c r="E10" s="312">
        <v>2</v>
      </c>
      <c r="F10" s="448"/>
      <c r="G10" s="449"/>
      <c r="H10" s="138"/>
      <c r="I10" s="142">
        <v>2</v>
      </c>
      <c r="J10" s="21" t="s">
        <v>528</v>
      </c>
      <c r="K10" s="368">
        <v>6</v>
      </c>
      <c r="L10" s="312">
        <v>3</v>
      </c>
      <c r="M10" s="138"/>
    </row>
    <row r="11" spans="2:13" ht="30" customHeight="1">
      <c r="B11" s="142">
        <v>3</v>
      </c>
      <c r="C11" s="21" t="s">
        <v>8</v>
      </c>
      <c r="D11" s="368"/>
      <c r="E11" s="312"/>
      <c r="F11" s="450"/>
      <c r="G11" s="312"/>
      <c r="H11" s="138"/>
      <c r="I11" s="142">
        <v>3</v>
      </c>
      <c r="J11" s="21" t="s">
        <v>9</v>
      </c>
      <c r="K11" s="368">
        <v>8</v>
      </c>
      <c r="L11" s="312">
        <v>8</v>
      </c>
      <c r="M11" s="138"/>
    </row>
    <row r="12" spans="2:13" ht="30" customHeight="1">
      <c r="B12" s="142">
        <v>4</v>
      </c>
      <c r="C12" s="21" t="s">
        <v>11</v>
      </c>
      <c r="D12" s="368">
        <v>8</v>
      </c>
      <c r="E12" s="312">
        <v>7</v>
      </c>
      <c r="F12" s="448"/>
      <c r="G12" s="366"/>
      <c r="H12" s="138"/>
      <c r="I12" s="142">
        <v>4</v>
      </c>
      <c r="J12" s="21" t="s">
        <v>12</v>
      </c>
      <c r="K12" s="368">
        <v>11</v>
      </c>
      <c r="L12" s="312">
        <v>9</v>
      </c>
      <c r="M12" s="138"/>
    </row>
    <row r="13" spans="2:13" ht="30" customHeight="1" thickBot="1">
      <c r="B13" s="142">
        <v>5</v>
      </c>
      <c r="C13" s="21" t="s">
        <v>14</v>
      </c>
      <c r="D13" s="368">
        <v>1</v>
      </c>
      <c r="E13" s="312">
        <v>1</v>
      </c>
      <c r="F13" s="451"/>
      <c r="G13" s="452"/>
      <c r="H13" s="138"/>
      <c r="I13" s="144">
        <v>5</v>
      </c>
      <c r="J13" s="25" t="s">
        <v>642</v>
      </c>
      <c r="K13" s="369">
        <v>1</v>
      </c>
      <c r="L13" s="376">
        <v>2</v>
      </c>
      <c r="M13" s="138"/>
    </row>
    <row r="14" spans="2:13" ht="30" customHeight="1">
      <c r="B14" s="142">
        <v>6</v>
      </c>
      <c r="C14" s="21" t="s">
        <v>16</v>
      </c>
      <c r="D14" s="368">
        <v>1</v>
      </c>
      <c r="E14" s="312">
        <v>1</v>
      </c>
      <c r="F14" s="451"/>
      <c r="G14" s="452"/>
      <c r="H14" s="138"/>
      <c r="I14" s="834" t="s">
        <v>21</v>
      </c>
      <c r="J14" s="835"/>
      <c r="K14" s="457">
        <f>SUM(K9:K13)</f>
        <v>27</v>
      </c>
      <c r="L14" s="458">
        <f>SUM(L9:L13)</f>
        <v>24</v>
      </c>
      <c r="M14" s="138"/>
    </row>
    <row r="15" spans="2:13" ht="30" customHeight="1" thickBot="1">
      <c r="B15" s="143">
        <v>7</v>
      </c>
      <c r="C15" s="25" t="s">
        <v>18</v>
      </c>
      <c r="D15" s="438">
        <v>3</v>
      </c>
      <c r="E15" s="314">
        <v>4</v>
      </c>
      <c r="F15" s="453"/>
      <c r="G15" s="388"/>
      <c r="H15" s="138"/>
      <c r="I15" s="836" t="s">
        <v>19</v>
      </c>
      <c r="J15" s="837"/>
      <c r="K15" s="727">
        <v>46</v>
      </c>
      <c r="L15" s="728">
        <v>46</v>
      </c>
      <c r="M15" s="138"/>
    </row>
    <row r="16" spans="2:13" ht="30" customHeight="1" thickBot="1">
      <c r="B16" s="838" t="s">
        <v>21</v>
      </c>
      <c r="C16" s="839"/>
      <c r="D16" s="454">
        <f>SUM(D9:D15)</f>
        <v>27</v>
      </c>
      <c r="E16" s="455">
        <f>SUM(E9:E15)</f>
        <v>24</v>
      </c>
      <c r="F16" s="456">
        <v>3</v>
      </c>
      <c r="G16" s="373">
        <v>3</v>
      </c>
      <c r="H16" s="44"/>
      <c r="I16" s="279"/>
      <c r="J16" s="148"/>
      <c r="K16" s="44"/>
      <c r="L16" s="44"/>
      <c r="M16" s="138"/>
    </row>
    <row r="17" spans="2:13" ht="21.75" customHeight="1">
      <c r="B17" s="279"/>
      <c r="C17" s="148"/>
      <c r="D17" s="44"/>
      <c r="E17" s="44"/>
      <c r="F17" s="44"/>
      <c r="G17" s="44"/>
      <c r="H17" s="44"/>
      <c r="I17" s="44"/>
      <c r="J17" s="148"/>
      <c r="K17" s="44"/>
      <c r="L17" s="44"/>
      <c r="M17" s="138"/>
    </row>
    <row r="18" spans="3:13" ht="15">
      <c r="C18" s="32"/>
      <c r="D18" s="138"/>
      <c r="E18" s="138"/>
      <c r="F18" s="138"/>
      <c r="G18" s="138"/>
      <c r="H18" s="44"/>
      <c r="I18" s="44"/>
      <c r="J18" s="44"/>
      <c r="K18" s="44"/>
      <c r="L18" s="44"/>
      <c r="M18" s="138"/>
    </row>
    <row r="19" spans="2:13" ht="18.75" customHeight="1">
      <c r="B19" s="849" t="s">
        <v>471</v>
      </c>
      <c r="C19" s="849"/>
      <c r="D19" s="849"/>
      <c r="E19" s="849"/>
      <c r="F19" s="849"/>
      <c r="G19" s="849"/>
      <c r="H19" s="138"/>
      <c r="I19" s="833" t="s">
        <v>513</v>
      </c>
      <c r="J19" s="833"/>
      <c r="K19" s="833"/>
      <c r="L19" s="833"/>
      <c r="M19" s="138"/>
    </row>
    <row r="20" spans="6:13" ht="18.75" customHeight="1" thickBot="1">
      <c r="F20" s="294"/>
      <c r="G20" s="294"/>
      <c r="M20" s="151"/>
    </row>
    <row r="21" spans="2:13" ht="25.5" customHeight="1" thickBot="1">
      <c r="B21" s="842" t="s">
        <v>2</v>
      </c>
      <c r="C21" s="840" t="s">
        <v>61</v>
      </c>
      <c r="D21" s="844" t="s">
        <v>650</v>
      </c>
      <c r="E21" s="844"/>
      <c r="F21" s="831" t="s">
        <v>651</v>
      </c>
      <c r="G21" s="832"/>
      <c r="I21" s="842" t="s">
        <v>2</v>
      </c>
      <c r="J21" s="845" t="s">
        <v>61</v>
      </c>
      <c r="K21" s="845" t="s">
        <v>699</v>
      </c>
      <c r="L21" s="847" t="s">
        <v>784</v>
      </c>
      <c r="M21" s="274"/>
    </row>
    <row r="22" spans="2:12" ht="31.5" thickBot="1">
      <c r="B22" s="843"/>
      <c r="C22" s="841"/>
      <c r="D22" s="302" t="s">
        <v>696</v>
      </c>
      <c r="E22" s="140" t="s">
        <v>697</v>
      </c>
      <c r="F22" s="297" t="s">
        <v>696</v>
      </c>
      <c r="G22" s="296" t="s">
        <v>697</v>
      </c>
      <c r="I22" s="843"/>
      <c r="J22" s="846"/>
      <c r="K22" s="846"/>
      <c r="L22" s="848"/>
    </row>
    <row r="23" spans="2:13" ht="30" customHeight="1">
      <c r="B23" s="141">
        <v>1</v>
      </c>
      <c r="C23" s="301" t="s">
        <v>529</v>
      </c>
      <c r="D23" s="446">
        <v>15</v>
      </c>
      <c r="E23" s="366">
        <v>13</v>
      </c>
      <c r="F23" s="447">
        <v>2</v>
      </c>
      <c r="G23" s="459">
        <v>1</v>
      </c>
      <c r="I23" s="141">
        <v>1</v>
      </c>
      <c r="J23" s="26" t="s">
        <v>5</v>
      </c>
      <c r="K23" s="358">
        <v>2</v>
      </c>
      <c r="L23" s="366">
        <v>4</v>
      </c>
      <c r="M23" s="24"/>
    </row>
    <row r="24" spans="2:13" ht="30" customHeight="1" thickBot="1">
      <c r="B24" s="143">
        <v>2</v>
      </c>
      <c r="C24" s="25" t="s">
        <v>530</v>
      </c>
      <c r="D24" s="438">
        <v>12</v>
      </c>
      <c r="E24" s="314">
        <v>11</v>
      </c>
      <c r="F24" s="460">
        <v>1</v>
      </c>
      <c r="G24" s="461">
        <v>2</v>
      </c>
      <c r="I24" s="142">
        <v>2</v>
      </c>
      <c r="J24" s="21" t="s">
        <v>7</v>
      </c>
      <c r="K24" s="310">
        <v>5</v>
      </c>
      <c r="L24" s="312">
        <v>5</v>
      </c>
      <c r="M24" s="24"/>
    </row>
    <row r="25" spans="2:13" ht="30" customHeight="1" thickBot="1">
      <c r="B25" s="838" t="s">
        <v>21</v>
      </c>
      <c r="C25" s="839"/>
      <c r="D25" s="454">
        <f>D23+D24</f>
        <v>27</v>
      </c>
      <c r="E25" s="455">
        <v>24</v>
      </c>
      <c r="F25" s="456">
        <v>3</v>
      </c>
      <c r="G25" s="373">
        <v>3</v>
      </c>
      <c r="I25" s="142">
        <v>3</v>
      </c>
      <c r="J25" s="21" t="s">
        <v>10</v>
      </c>
      <c r="K25" s="310">
        <v>3</v>
      </c>
      <c r="L25" s="312">
        <v>3</v>
      </c>
      <c r="M25" s="24"/>
    </row>
    <row r="26" spans="2:13" ht="30" customHeight="1">
      <c r="B26" s="279"/>
      <c r="I26" s="142">
        <v>4</v>
      </c>
      <c r="J26" s="21" t="s">
        <v>13</v>
      </c>
      <c r="K26" s="310">
        <v>3</v>
      </c>
      <c r="L26" s="312">
        <v>3</v>
      </c>
      <c r="M26" s="24"/>
    </row>
    <row r="27" spans="9:15" ht="30" customHeight="1">
      <c r="I27" s="142">
        <v>5</v>
      </c>
      <c r="J27" s="21" t="s">
        <v>15</v>
      </c>
      <c r="K27" s="310">
        <v>4</v>
      </c>
      <c r="L27" s="312">
        <v>4</v>
      </c>
      <c r="M27" s="24"/>
      <c r="O27" s="24"/>
    </row>
    <row r="28" spans="9:13" ht="30" customHeight="1">
      <c r="I28" s="142">
        <v>6</v>
      </c>
      <c r="J28" s="21" t="s">
        <v>17</v>
      </c>
      <c r="K28" s="310">
        <v>2</v>
      </c>
      <c r="L28" s="312">
        <v>2</v>
      </c>
      <c r="M28" s="24"/>
    </row>
    <row r="29" spans="9:13" ht="30" customHeight="1">
      <c r="I29" s="142">
        <v>7</v>
      </c>
      <c r="J29" s="21" t="s">
        <v>20</v>
      </c>
      <c r="K29" s="310">
        <v>5</v>
      </c>
      <c r="L29" s="312">
        <v>3</v>
      </c>
      <c r="M29" s="24"/>
    </row>
    <row r="30" spans="9:13" ht="30" customHeight="1" thickBot="1">
      <c r="I30" s="143">
        <v>8</v>
      </c>
      <c r="J30" s="25" t="s">
        <v>22</v>
      </c>
      <c r="K30" s="313"/>
      <c r="L30" s="314">
        <v>1</v>
      </c>
      <c r="M30" s="24"/>
    </row>
    <row r="31" spans="9:13" ht="30" customHeight="1" thickBot="1">
      <c r="I31" s="149"/>
      <c r="J31" s="293" t="s">
        <v>21</v>
      </c>
      <c r="K31" s="462">
        <f>SUM(K23:K30)</f>
        <v>24</v>
      </c>
      <c r="L31" s="455">
        <f>SUM(L23:L30)</f>
        <v>25</v>
      </c>
      <c r="M31" s="24"/>
    </row>
    <row r="32" spans="9:13" ht="30" customHeight="1">
      <c r="I32" s="279"/>
      <c r="M32" s="24"/>
    </row>
    <row r="33" ht="26.25" customHeight="1">
      <c r="I33" s="279"/>
    </row>
    <row r="34" ht="16.5" customHeight="1"/>
    <row r="35" ht="15">
      <c r="I35" s="279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zoomScale="75" zoomScaleNormal="75" zoomScaleSheetLayoutView="70" workbookViewId="0" topLeftCell="A25">
      <selection activeCell="J11" sqref="J11"/>
    </sheetView>
  </sheetViews>
  <sheetFormatPr defaultColWidth="9.140625" defaultRowHeight="12.75"/>
  <cols>
    <col min="1" max="2" width="9.140625" style="154" customWidth="1"/>
    <col min="3" max="3" width="61.140625" style="154" customWidth="1"/>
    <col min="4" max="4" width="25.7109375" style="154" customWidth="1"/>
    <col min="5" max="5" width="2.28125" style="154" customWidth="1"/>
    <col min="6" max="6" width="9.140625" style="154" customWidth="1"/>
    <col min="7" max="7" width="69.00390625" style="154" customWidth="1"/>
    <col min="8" max="8" width="25.7109375" style="154" customWidth="1"/>
    <col min="9" max="16384" width="9.140625" style="154" customWidth="1"/>
  </cols>
  <sheetData>
    <row r="2" ht="15">
      <c r="H2" s="9" t="s">
        <v>743</v>
      </c>
    </row>
    <row r="3" ht="13.5">
      <c r="H3" s="155"/>
    </row>
    <row r="5" spans="2:8" ht="17.25">
      <c r="B5" s="850" t="s">
        <v>60</v>
      </c>
      <c r="C5" s="850"/>
      <c r="D5" s="850"/>
      <c r="E5" s="850"/>
      <c r="F5" s="850"/>
      <c r="G5" s="850"/>
      <c r="H5" s="850"/>
    </row>
    <row r="6" spans="2:5" ht="14.25" thickBot="1">
      <c r="B6" s="156"/>
      <c r="C6" s="156"/>
      <c r="D6" s="156"/>
      <c r="E6" s="156"/>
    </row>
    <row r="7" spans="2:8" ht="21" customHeight="1">
      <c r="B7" s="821" t="s">
        <v>44</v>
      </c>
      <c r="C7" s="851" t="s">
        <v>59</v>
      </c>
      <c r="D7" s="807" t="s">
        <v>46</v>
      </c>
      <c r="E7" s="855"/>
      <c r="F7" s="821" t="s">
        <v>44</v>
      </c>
      <c r="G7" s="851" t="s">
        <v>59</v>
      </c>
      <c r="H7" s="807" t="s">
        <v>46</v>
      </c>
    </row>
    <row r="8" spans="2:15" ht="25.5" customHeight="1" thickBot="1">
      <c r="B8" s="822"/>
      <c r="C8" s="852"/>
      <c r="D8" s="808"/>
      <c r="E8" s="856"/>
      <c r="F8" s="822"/>
      <c r="G8" s="852"/>
      <c r="H8" s="808"/>
      <c r="I8" s="858"/>
      <c r="J8" s="857"/>
      <c r="K8" s="858"/>
      <c r="L8" s="857"/>
      <c r="M8" s="858"/>
      <c r="N8" s="858"/>
      <c r="O8" s="858"/>
    </row>
    <row r="9" spans="2:15" ht="30" customHeight="1" thickBot="1">
      <c r="B9" s="605"/>
      <c r="C9" s="606" t="s">
        <v>701</v>
      </c>
      <c r="D9" s="607">
        <v>24</v>
      </c>
      <c r="E9" s="601"/>
      <c r="F9" s="610"/>
      <c r="G9" s="611" t="s">
        <v>790</v>
      </c>
      <c r="H9" s="612">
        <v>25</v>
      </c>
      <c r="I9" s="858"/>
      <c r="J9" s="857"/>
      <c r="K9" s="858"/>
      <c r="L9" s="857"/>
      <c r="M9" s="858"/>
      <c r="N9" s="858"/>
      <c r="O9" s="858"/>
    </row>
    <row r="10" spans="2:15" s="157" customFormat="1" ht="30" customHeight="1">
      <c r="B10" s="602"/>
      <c r="C10" s="603" t="s">
        <v>785</v>
      </c>
      <c r="D10" s="604"/>
      <c r="E10" s="600"/>
      <c r="F10" s="608"/>
      <c r="G10" s="603" t="s">
        <v>791</v>
      </c>
      <c r="H10" s="609"/>
      <c r="I10" s="857"/>
      <c r="J10" s="857"/>
      <c r="K10" s="858"/>
      <c r="L10" s="857"/>
      <c r="M10" s="858"/>
      <c r="N10" s="858"/>
      <c r="O10" s="858"/>
    </row>
    <row r="11" spans="2:15" ht="30" customHeight="1">
      <c r="B11" s="161" t="s">
        <v>64</v>
      </c>
      <c r="C11" s="278" t="s">
        <v>41</v>
      </c>
      <c r="D11" s="591"/>
      <c r="E11" s="598"/>
      <c r="F11" s="577" t="s">
        <v>64</v>
      </c>
      <c r="G11" s="278" t="s">
        <v>767</v>
      </c>
      <c r="H11" s="463">
        <v>0</v>
      </c>
      <c r="I11" s="158"/>
      <c r="J11" s="158"/>
      <c r="K11" s="158"/>
      <c r="L11" s="158"/>
      <c r="M11" s="158"/>
      <c r="N11" s="158"/>
      <c r="O11" s="158"/>
    </row>
    <row r="12" spans="2:15" ht="30" customHeight="1">
      <c r="B12" s="161" t="s">
        <v>67</v>
      </c>
      <c r="C12" s="153"/>
      <c r="D12" s="591"/>
      <c r="E12" s="598"/>
      <c r="F12" s="577" t="s">
        <v>67</v>
      </c>
      <c r="G12" s="153"/>
      <c r="H12" s="463"/>
      <c r="I12" s="158"/>
      <c r="J12" s="158"/>
      <c r="K12" s="158"/>
      <c r="L12" s="158"/>
      <c r="M12" s="158"/>
      <c r="N12" s="158"/>
      <c r="O12" s="158"/>
    </row>
    <row r="13" spans="2:15" ht="30" customHeight="1">
      <c r="B13" s="161" t="s">
        <v>68</v>
      </c>
      <c r="C13" s="153"/>
      <c r="D13" s="591"/>
      <c r="E13" s="598"/>
      <c r="F13" s="577" t="s">
        <v>68</v>
      </c>
      <c r="G13" s="153"/>
      <c r="H13" s="463"/>
      <c r="I13" s="158"/>
      <c r="J13" s="158"/>
      <c r="K13" s="158"/>
      <c r="L13" s="158"/>
      <c r="M13" s="158"/>
      <c r="N13" s="158"/>
      <c r="O13" s="158"/>
    </row>
    <row r="14" spans="2:15" ht="30" customHeight="1">
      <c r="B14" s="161" t="s">
        <v>72</v>
      </c>
      <c r="C14" s="153"/>
      <c r="D14" s="591"/>
      <c r="E14" s="598"/>
      <c r="F14" s="577" t="s">
        <v>72</v>
      </c>
      <c r="G14" s="153"/>
      <c r="H14" s="463"/>
      <c r="I14" s="158"/>
      <c r="J14" s="158"/>
      <c r="K14" s="158"/>
      <c r="L14" s="158"/>
      <c r="M14" s="158"/>
      <c r="N14" s="158"/>
      <c r="O14" s="158"/>
    </row>
    <row r="15" spans="2:15" s="160" customFormat="1" ht="30" customHeight="1">
      <c r="B15" s="162"/>
      <c r="C15" s="152" t="s">
        <v>786</v>
      </c>
      <c r="D15" s="591">
        <v>1</v>
      </c>
      <c r="E15" s="599"/>
      <c r="F15" s="596"/>
      <c r="G15" s="152" t="s">
        <v>792</v>
      </c>
      <c r="H15" s="463"/>
      <c r="I15" s="159"/>
      <c r="J15" s="159"/>
      <c r="K15" s="159"/>
      <c r="L15" s="159"/>
      <c r="M15" s="159"/>
      <c r="N15" s="159"/>
      <c r="O15" s="159"/>
    </row>
    <row r="16" spans="2:15" ht="30" customHeight="1">
      <c r="B16" s="161" t="s">
        <v>64</v>
      </c>
      <c r="C16" s="278" t="s">
        <v>817</v>
      </c>
      <c r="D16" s="591"/>
      <c r="E16" s="598"/>
      <c r="F16" s="577" t="s">
        <v>64</v>
      </c>
      <c r="G16" s="278" t="s">
        <v>41</v>
      </c>
      <c r="H16" s="463"/>
      <c r="I16" s="158"/>
      <c r="J16" s="158"/>
      <c r="K16" s="158"/>
      <c r="L16" s="158"/>
      <c r="M16" s="158"/>
      <c r="N16" s="158"/>
      <c r="O16" s="158"/>
    </row>
    <row r="17" spans="2:15" ht="30" customHeight="1" thickBot="1">
      <c r="B17" s="249" t="s">
        <v>67</v>
      </c>
      <c r="C17" s="581"/>
      <c r="D17" s="593"/>
      <c r="E17" s="598"/>
      <c r="F17" s="583" t="s">
        <v>67</v>
      </c>
      <c r="G17" s="581"/>
      <c r="H17" s="582"/>
      <c r="I17" s="158"/>
      <c r="J17" s="158"/>
      <c r="K17" s="158"/>
      <c r="L17" s="158"/>
      <c r="M17" s="158"/>
      <c r="N17" s="158"/>
      <c r="O17" s="158"/>
    </row>
    <row r="18" spans="2:15" ht="30" customHeight="1" thickBot="1">
      <c r="B18" s="585"/>
      <c r="C18" s="584" t="s">
        <v>787</v>
      </c>
      <c r="D18" s="588">
        <v>25</v>
      </c>
      <c r="E18" s="853"/>
      <c r="F18" s="597"/>
      <c r="G18" s="584" t="s">
        <v>793</v>
      </c>
      <c r="H18" s="588">
        <v>25</v>
      </c>
      <c r="I18" s="158"/>
      <c r="J18" s="158"/>
      <c r="K18" s="158"/>
      <c r="L18" s="158"/>
      <c r="M18" s="158"/>
      <c r="N18" s="158"/>
      <c r="O18" s="158"/>
    </row>
    <row r="19" spans="2:15" ht="15.75" thickBot="1">
      <c r="B19" s="586"/>
      <c r="C19" s="587"/>
      <c r="D19" s="589"/>
      <c r="E19" s="854"/>
      <c r="F19" s="589"/>
      <c r="G19" s="589"/>
      <c r="H19" s="590"/>
      <c r="I19" s="158"/>
      <c r="J19" s="158"/>
      <c r="K19" s="158"/>
      <c r="L19" s="158"/>
      <c r="M19" s="158"/>
      <c r="N19" s="158"/>
      <c r="O19" s="158"/>
    </row>
    <row r="20" spans="2:15" ht="13.5">
      <c r="B20" s="821" t="s">
        <v>44</v>
      </c>
      <c r="C20" s="851" t="s">
        <v>59</v>
      </c>
      <c r="D20" s="807" t="s">
        <v>46</v>
      </c>
      <c r="E20" s="853"/>
      <c r="F20" s="821" t="s">
        <v>44</v>
      </c>
      <c r="G20" s="851" t="s">
        <v>59</v>
      </c>
      <c r="H20" s="807" t="s">
        <v>46</v>
      </c>
      <c r="I20" s="158"/>
      <c r="J20" s="158"/>
      <c r="K20" s="158"/>
      <c r="L20" s="158"/>
      <c r="M20" s="158"/>
      <c r="N20" s="158"/>
      <c r="O20" s="158"/>
    </row>
    <row r="21" spans="2:15" ht="14.25" thickBot="1">
      <c r="B21" s="822"/>
      <c r="C21" s="852"/>
      <c r="D21" s="808"/>
      <c r="E21" s="853"/>
      <c r="F21" s="822"/>
      <c r="G21" s="852"/>
      <c r="H21" s="808"/>
      <c r="I21" s="158"/>
      <c r="J21" s="158"/>
      <c r="K21" s="158"/>
      <c r="L21" s="158"/>
      <c r="M21" s="158"/>
      <c r="N21" s="158"/>
      <c r="O21" s="158"/>
    </row>
    <row r="22" spans="2:8" ht="30" customHeight="1" thickBot="1">
      <c r="B22" s="610"/>
      <c r="C22" s="611" t="s">
        <v>787</v>
      </c>
      <c r="D22" s="612">
        <v>0</v>
      </c>
      <c r="E22" s="601"/>
      <c r="F22" s="610"/>
      <c r="G22" s="611" t="s">
        <v>793</v>
      </c>
      <c r="H22" s="612"/>
    </row>
    <row r="23" spans="2:8" ht="30" customHeight="1">
      <c r="B23" s="602"/>
      <c r="C23" s="603" t="s">
        <v>788</v>
      </c>
      <c r="D23" s="604"/>
      <c r="E23" s="598"/>
      <c r="F23" s="608"/>
      <c r="G23" s="603" t="s">
        <v>700</v>
      </c>
      <c r="H23" s="609">
        <v>1</v>
      </c>
    </row>
    <row r="24" spans="2:8" ht="30" customHeight="1">
      <c r="B24" s="161" t="s">
        <v>64</v>
      </c>
      <c r="C24" s="278" t="s">
        <v>41</v>
      </c>
      <c r="D24" s="591"/>
      <c r="E24" s="598"/>
      <c r="F24" s="577" t="s">
        <v>64</v>
      </c>
      <c r="G24" s="278" t="s">
        <v>767</v>
      </c>
      <c r="H24" s="463"/>
    </row>
    <row r="25" spans="2:8" ht="30" customHeight="1">
      <c r="B25" s="161" t="s">
        <v>67</v>
      </c>
      <c r="C25" s="153"/>
      <c r="D25" s="591"/>
      <c r="E25" s="598"/>
      <c r="F25" s="577" t="s">
        <v>67</v>
      </c>
      <c r="G25" s="153"/>
      <c r="H25" s="463"/>
    </row>
    <row r="26" spans="2:8" ht="30" customHeight="1">
      <c r="B26" s="161" t="s">
        <v>68</v>
      </c>
      <c r="C26" s="153"/>
      <c r="D26" s="591"/>
      <c r="E26" s="598"/>
      <c r="F26" s="577" t="s">
        <v>68</v>
      </c>
      <c r="G26" s="153"/>
      <c r="H26" s="463"/>
    </row>
    <row r="27" spans="2:8" ht="30" customHeight="1">
      <c r="B27" s="161" t="s">
        <v>72</v>
      </c>
      <c r="C27" s="153"/>
      <c r="D27" s="591"/>
      <c r="E27" s="598"/>
      <c r="F27" s="577" t="s">
        <v>72</v>
      </c>
      <c r="G27" s="153"/>
      <c r="H27" s="463"/>
    </row>
    <row r="28" spans="2:8" ht="30" customHeight="1">
      <c r="B28" s="162"/>
      <c r="C28" s="152" t="s">
        <v>789</v>
      </c>
      <c r="D28" s="592"/>
      <c r="E28" s="599"/>
      <c r="F28" s="596"/>
      <c r="G28" s="152" t="s">
        <v>794</v>
      </c>
      <c r="H28" s="464"/>
    </row>
    <row r="29" spans="2:8" ht="30" customHeight="1">
      <c r="B29" s="161" t="s">
        <v>64</v>
      </c>
      <c r="C29" s="278" t="s">
        <v>41</v>
      </c>
      <c r="D29" s="591"/>
      <c r="E29" s="598"/>
      <c r="F29" s="577" t="s">
        <v>64</v>
      </c>
      <c r="G29" s="278"/>
      <c r="H29" s="463"/>
    </row>
    <row r="30" spans="2:8" ht="30" customHeight="1" thickBot="1">
      <c r="B30" s="249" t="s">
        <v>67</v>
      </c>
      <c r="C30" s="581"/>
      <c r="D30" s="593"/>
      <c r="E30" s="598"/>
      <c r="F30" s="583" t="s">
        <v>67</v>
      </c>
      <c r="G30" s="581"/>
      <c r="H30" s="582"/>
    </row>
    <row r="31" spans="2:8" ht="30" customHeight="1" thickBot="1">
      <c r="B31" s="474"/>
      <c r="C31" s="578" t="s">
        <v>790</v>
      </c>
      <c r="D31" s="594">
        <v>25</v>
      </c>
      <c r="E31" s="595"/>
      <c r="F31" s="579"/>
      <c r="G31" s="578" t="s">
        <v>795</v>
      </c>
      <c r="H31" s="580">
        <v>24</v>
      </c>
    </row>
    <row r="32" spans="2:3" ht="13.5">
      <c r="B32" s="150"/>
      <c r="C32" s="150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view="pageLayout" zoomScaleNormal="115" workbookViewId="0" topLeftCell="C70">
      <selection activeCell="I56" sqref="I56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621" t="s">
        <v>662</v>
      </c>
    </row>
    <row r="4" spans="3:15" s="20" customFormat="1" ht="16.5">
      <c r="C4" s="859" t="s">
        <v>775</v>
      </c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</row>
    <row r="5" spans="3:15" s="20" customFormat="1" ht="14.25" thickBot="1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280" t="s">
        <v>43</v>
      </c>
    </row>
    <row r="6" spans="3:15" s="20" customFormat="1" ht="15" customHeight="1">
      <c r="C6" s="874" t="s">
        <v>702</v>
      </c>
      <c r="D6" s="877" t="s">
        <v>21</v>
      </c>
      <c r="E6" s="878"/>
      <c r="F6" s="879"/>
      <c r="G6" s="860" t="s">
        <v>644</v>
      </c>
      <c r="H6" s="861"/>
      <c r="I6" s="862"/>
      <c r="J6" s="863" t="s">
        <v>92</v>
      </c>
      <c r="K6" s="864"/>
      <c r="L6" s="865"/>
      <c r="M6" s="860" t="s">
        <v>93</v>
      </c>
      <c r="N6" s="861"/>
      <c r="O6" s="862"/>
    </row>
    <row r="7" spans="3:15" s="20" customFormat="1" ht="12.75" customHeight="1">
      <c r="C7" s="875"/>
      <c r="D7" s="869" t="s">
        <v>46</v>
      </c>
      <c r="E7" s="871" t="s">
        <v>468</v>
      </c>
      <c r="F7" s="867" t="s">
        <v>527</v>
      </c>
      <c r="G7" s="869" t="s">
        <v>46</v>
      </c>
      <c r="H7" s="871" t="s">
        <v>468</v>
      </c>
      <c r="I7" s="867" t="s">
        <v>527</v>
      </c>
      <c r="J7" s="869" t="s">
        <v>46</v>
      </c>
      <c r="K7" s="871" t="s">
        <v>468</v>
      </c>
      <c r="L7" s="867" t="s">
        <v>527</v>
      </c>
      <c r="M7" s="869" t="s">
        <v>46</v>
      </c>
      <c r="N7" s="871" t="s">
        <v>468</v>
      </c>
      <c r="O7" s="867" t="s">
        <v>527</v>
      </c>
    </row>
    <row r="8" spans="3:15" s="20" customFormat="1" ht="21.75" customHeight="1" thickBot="1">
      <c r="C8" s="876"/>
      <c r="D8" s="870"/>
      <c r="E8" s="872"/>
      <c r="F8" s="868"/>
      <c r="G8" s="870"/>
      <c r="H8" s="872"/>
      <c r="I8" s="868"/>
      <c r="J8" s="870"/>
      <c r="K8" s="872"/>
      <c r="L8" s="868"/>
      <c r="M8" s="870"/>
      <c r="N8" s="872"/>
      <c r="O8" s="868"/>
    </row>
    <row r="9" spans="3:15" s="20" customFormat="1" ht="13.5">
      <c r="C9" s="133" t="s">
        <v>94</v>
      </c>
      <c r="D9" s="71">
        <v>26</v>
      </c>
      <c r="E9" s="72">
        <v>2407865</v>
      </c>
      <c r="F9" s="333">
        <f aca="true" t="shared" si="0" ref="F9:F22">E9/D9</f>
        <v>92610.19230769231</v>
      </c>
      <c r="G9" s="339">
        <v>24</v>
      </c>
      <c r="H9" s="340">
        <f aca="true" t="shared" si="1" ref="H9:H14">E9-N9</f>
        <v>2086842</v>
      </c>
      <c r="I9" s="341">
        <f aca="true" t="shared" si="2" ref="I9:I22">H9/G9</f>
        <v>86951.75</v>
      </c>
      <c r="J9" s="339"/>
      <c r="K9" s="340"/>
      <c r="L9" s="341"/>
      <c r="M9" s="89">
        <v>2</v>
      </c>
      <c r="N9" s="72">
        <v>321023</v>
      </c>
      <c r="O9" s="341">
        <f aca="true" t="shared" si="3" ref="O9:O22">N9/M9</f>
        <v>160511.5</v>
      </c>
    </row>
    <row r="10" spans="3:15" s="20" customFormat="1" ht="13.5">
      <c r="C10" s="134" t="s">
        <v>95</v>
      </c>
      <c r="D10" s="75">
        <v>26</v>
      </c>
      <c r="E10" s="76">
        <v>2312598</v>
      </c>
      <c r="F10" s="120">
        <f t="shared" si="0"/>
        <v>88946.07692307692</v>
      </c>
      <c r="G10" s="342">
        <v>24</v>
      </c>
      <c r="H10" s="343">
        <f t="shared" si="1"/>
        <v>1991562</v>
      </c>
      <c r="I10" s="344">
        <f t="shared" si="2"/>
        <v>82981.75</v>
      </c>
      <c r="J10" s="342"/>
      <c r="K10" s="343"/>
      <c r="L10" s="344"/>
      <c r="M10" s="91">
        <v>2</v>
      </c>
      <c r="N10" s="76">
        <v>321036</v>
      </c>
      <c r="O10" s="344">
        <f t="shared" si="3"/>
        <v>160518</v>
      </c>
    </row>
    <row r="11" spans="3:15" s="20" customFormat="1" ht="13.5">
      <c r="C11" s="134" t="s">
        <v>96</v>
      </c>
      <c r="D11" s="75">
        <v>26</v>
      </c>
      <c r="E11" s="76">
        <v>2394959</v>
      </c>
      <c r="F11" s="120">
        <f t="shared" si="0"/>
        <v>92113.80769230769</v>
      </c>
      <c r="G11" s="342">
        <v>24</v>
      </c>
      <c r="H11" s="343">
        <f t="shared" si="1"/>
        <v>2075153</v>
      </c>
      <c r="I11" s="344">
        <f t="shared" si="2"/>
        <v>86464.70833333333</v>
      </c>
      <c r="J11" s="342"/>
      <c r="K11" s="343"/>
      <c r="L11" s="344"/>
      <c r="M11" s="91">
        <v>2</v>
      </c>
      <c r="N11" s="76">
        <v>319806</v>
      </c>
      <c r="O11" s="344">
        <f t="shared" si="3"/>
        <v>159903</v>
      </c>
    </row>
    <row r="12" spans="3:15" s="20" customFormat="1" ht="13.5">
      <c r="C12" s="134" t="s">
        <v>97</v>
      </c>
      <c r="D12" s="75">
        <v>26</v>
      </c>
      <c r="E12" s="76">
        <v>2299073</v>
      </c>
      <c r="F12" s="120">
        <f t="shared" si="0"/>
        <v>88425.88461538461</v>
      </c>
      <c r="G12" s="342">
        <v>24</v>
      </c>
      <c r="H12" s="343">
        <f t="shared" si="1"/>
        <v>1987010</v>
      </c>
      <c r="I12" s="344">
        <f t="shared" si="2"/>
        <v>82792.08333333333</v>
      </c>
      <c r="J12" s="342"/>
      <c r="K12" s="343"/>
      <c r="L12" s="344"/>
      <c r="M12" s="91">
        <v>2</v>
      </c>
      <c r="N12" s="76">
        <v>312063</v>
      </c>
      <c r="O12" s="344">
        <f t="shared" si="3"/>
        <v>156031.5</v>
      </c>
    </row>
    <row r="13" spans="3:15" s="20" customFormat="1" ht="13.5">
      <c r="C13" s="134" t="s">
        <v>98</v>
      </c>
      <c r="D13" s="75">
        <v>26</v>
      </c>
      <c r="E13" s="76">
        <v>2293580</v>
      </c>
      <c r="F13" s="120">
        <f t="shared" si="0"/>
        <v>88214.61538461539</v>
      </c>
      <c r="G13" s="342">
        <v>24</v>
      </c>
      <c r="H13" s="343">
        <f t="shared" si="1"/>
        <v>1972601</v>
      </c>
      <c r="I13" s="344">
        <f t="shared" si="2"/>
        <v>82191.70833333333</v>
      </c>
      <c r="J13" s="342"/>
      <c r="K13" s="343"/>
      <c r="L13" s="344"/>
      <c r="M13" s="91">
        <v>2</v>
      </c>
      <c r="N13" s="76">
        <v>320979</v>
      </c>
      <c r="O13" s="344">
        <f t="shared" si="3"/>
        <v>160489.5</v>
      </c>
    </row>
    <row r="14" spans="3:15" s="20" customFormat="1" ht="13.5">
      <c r="C14" s="134" t="s">
        <v>99</v>
      </c>
      <c r="D14" s="75">
        <v>26</v>
      </c>
      <c r="E14" s="76">
        <v>2322508</v>
      </c>
      <c r="F14" s="120">
        <f t="shared" si="0"/>
        <v>89327.23076923077</v>
      </c>
      <c r="G14" s="342">
        <v>24</v>
      </c>
      <c r="H14" s="343">
        <f t="shared" si="1"/>
        <v>1993922</v>
      </c>
      <c r="I14" s="344">
        <f t="shared" si="2"/>
        <v>83080.08333333333</v>
      </c>
      <c r="J14" s="342"/>
      <c r="K14" s="343"/>
      <c r="L14" s="344"/>
      <c r="M14" s="91">
        <v>2</v>
      </c>
      <c r="N14" s="76">
        <v>328586</v>
      </c>
      <c r="O14" s="344">
        <f t="shared" si="3"/>
        <v>164293</v>
      </c>
    </row>
    <row r="15" spans="3:15" s="20" customFormat="1" ht="13.5">
      <c r="C15" s="134" t="s">
        <v>100</v>
      </c>
      <c r="D15" s="75">
        <v>26</v>
      </c>
      <c r="E15" s="76">
        <v>2257431</v>
      </c>
      <c r="F15" s="120">
        <f t="shared" si="0"/>
        <v>86824.26923076923</v>
      </c>
      <c r="G15" s="342">
        <v>24</v>
      </c>
      <c r="H15" s="343">
        <f>E15-N14</f>
        <v>1928845</v>
      </c>
      <c r="I15" s="344">
        <f t="shared" si="2"/>
        <v>80368.54166666667</v>
      </c>
      <c r="J15" s="342"/>
      <c r="K15" s="343"/>
      <c r="L15" s="344"/>
      <c r="M15" s="91">
        <v>2</v>
      </c>
      <c r="N15" s="76">
        <v>302610</v>
      </c>
      <c r="O15" s="344">
        <f t="shared" si="3"/>
        <v>151305</v>
      </c>
    </row>
    <row r="16" spans="3:15" s="20" customFormat="1" ht="13.5">
      <c r="C16" s="134" t="s">
        <v>101</v>
      </c>
      <c r="D16" s="75">
        <v>26</v>
      </c>
      <c r="E16" s="76">
        <v>2269764</v>
      </c>
      <c r="F16" s="120">
        <f t="shared" si="0"/>
        <v>87298.61538461539</v>
      </c>
      <c r="G16" s="342">
        <v>24</v>
      </c>
      <c r="H16" s="343">
        <f aca="true" t="shared" si="4" ref="H16:H21">E16-N16</f>
        <v>1971861</v>
      </c>
      <c r="I16" s="344">
        <f t="shared" si="2"/>
        <v>82160.875</v>
      </c>
      <c r="J16" s="342"/>
      <c r="K16" s="343"/>
      <c r="L16" s="344"/>
      <c r="M16" s="91">
        <v>2</v>
      </c>
      <c r="N16" s="76">
        <v>297903</v>
      </c>
      <c r="O16" s="344">
        <f t="shared" si="3"/>
        <v>148951.5</v>
      </c>
    </row>
    <row r="17" spans="3:15" s="20" customFormat="1" ht="13.5">
      <c r="C17" s="134" t="s">
        <v>102</v>
      </c>
      <c r="D17" s="75">
        <v>25</v>
      </c>
      <c r="E17" s="76">
        <v>2242028</v>
      </c>
      <c r="F17" s="120">
        <f t="shared" si="0"/>
        <v>89681.12</v>
      </c>
      <c r="G17" s="342">
        <v>24</v>
      </c>
      <c r="H17" s="343">
        <f t="shared" si="4"/>
        <v>1962236</v>
      </c>
      <c r="I17" s="344">
        <f t="shared" si="2"/>
        <v>81759.83333333333</v>
      </c>
      <c r="J17" s="342"/>
      <c r="K17" s="343"/>
      <c r="L17" s="344"/>
      <c r="M17" s="91">
        <v>2</v>
      </c>
      <c r="N17" s="76">
        <v>279792</v>
      </c>
      <c r="O17" s="344">
        <f t="shared" si="3"/>
        <v>139896</v>
      </c>
    </row>
    <row r="18" spans="3:15" s="20" customFormat="1" ht="13.5">
      <c r="C18" s="134" t="s">
        <v>103</v>
      </c>
      <c r="D18" s="75">
        <v>25</v>
      </c>
      <c r="E18" s="76">
        <v>2102279</v>
      </c>
      <c r="F18" s="120">
        <f t="shared" si="0"/>
        <v>84091.16</v>
      </c>
      <c r="G18" s="342">
        <v>24</v>
      </c>
      <c r="H18" s="343">
        <f t="shared" si="4"/>
        <v>1944437</v>
      </c>
      <c r="I18" s="344">
        <f t="shared" si="2"/>
        <v>81018.20833333333</v>
      </c>
      <c r="J18" s="342"/>
      <c r="K18" s="343"/>
      <c r="L18" s="344"/>
      <c r="M18" s="91">
        <v>1</v>
      </c>
      <c r="N18" s="76">
        <v>157842</v>
      </c>
      <c r="O18" s="344">
        <f t="shared" si="3"/>
        <v>157842</v>
      </c>
    </row>
    <row r="19" spans="3:15" s="20" customFormat="1" ht="13.5">
      <c r="C19" s="134" t="s">
        <v>104</v>
      </c>
      <c r="D19" s="75">
        <v>25</v>
      </c>
      <c r="E19" s="76">
        <v>2222500</v>
      </c>
      <c r="F19" s="120">
        <f t="shared" si="0"/>
        <v>88900</v>
      </c>
      <c r="G19" s="342">
        <v>24</v>
      </c>
      <c r="H19" s="343">
        <f t="shared" si="4"/>
        <v>2064658</v>
      </c>
      <c r="I19" s="344">
        <f t="shared" si="2"/>
        <v>86027.41666666667</v>
      </c>
      <c r="J19" s="342"/>
      <c r="K19" s="343"/>
      <c r="L19" s="344"/>
      <c r="M19" s="91">
        <v>1</v>
      </c>
      <c r="N19" s="76">
        <v>157842</v>
      </c>
      <c r="O19" s="344">
        <f t="shared" si="3"/>
        <v>157842</v>
      </c>
    </row>
    <row r="20" spans="3:15" s="20" customFormat="1" ht="13.5">
      <c r="C20" s="134" t="s">
        <v>105</v>
      </c>
      <c r="D20" s="75">
        <v>25</v>
      </c>
      <c r="E20" s="76">
        <f>E19*1.05</f>
        <v>2333625</v>
      </c>
      <c r="F20" s="120">
        <f t="shared" si="0"/>
        <v>93345</v>
      </c>
      <c r="G20" s="342">
        <v>24</v>
      </c>
      <c r="H20" s="343">
        <f t="shared" si="4"/>
        <v>2166841</v>
      </c>
      <c r="I20" s="344">
        <f t="shared" si="2"/>
        <v>90285.04166666667</v>
      </c>
      <c r="J20" s="342"/>
      <c r="K20" s="343"/>
      <c r="L20" s="344"/>
      <c r="M20" s="91">
        <v>1</v>
      </c>
      <c r="N20" s="76">
        <v>166784</v>
      </c>
      <c r="O20" s="344">
        <f t="shared" si="3"/>
        <v>166784</v>
      </c>
    </row>
    <row r="21" spans="3:15" s="20" customFormat="1" ht="13.5">
      <c r="C21" s="135" t="s">
        <v>21</v>
      </c>
      <c r="D21" s="75">
        <v>312</v>
      </c>
      <c r="E21" s="130">
        <f>SUM(E9:E20)</f>
        <v>27458210</v>
      </c>
      <c r="F21" s="334">
        <f t="shared" si="0"/>
        <v>88007.08333333333</v>
      </c>
      <c r="G21" s="345">
        <f>D21-M21</f>
        <v>288</v>
      </c>
      <c r="H21" s="346">
        <f t="shared" si="4"/>
        <v>24171944</v>
      </c>
      <c r="I21" s="347">
        <f t="shared" si="2"/>
        <v>83930.36111111111</v>
      </c>
      <c r="J21" s="345"/>
      <c r="K21" s="346"/>
      <c r="L21" s="347"/>
      <c r="M21" s="121">
        <v>24</v>
      </c>
      <c r="N21" s="122">
        <f>SUM(N9:N20)</f>
        <v>3286266</v>
      </c>
      <c r="O21" s="344">
        <f t="shared" si="3"/>
        <v>136927.75</v>
      </c>
    </row>
    <row r="22" spans="3:15" s="20" customFormat="1" ht="14.25" thickBot="1">
      <c r="C22" s="136" t="s">
        <v>106</v>
      </c>
      <c r="D22" s="78">
        <v>26</v>
      </c>
      <c r="E22" s="124">
        <f>E21/12</f>
        <v>2288184.1666666665</v>
      </c>
      <c r="F22" s="335">
        <f t="shared" si="0"/>
        <v>88007.08333333333</v>
      </c>
      <c r="G22" s="348">
        <f>G21/12</f>
        <v>24</v>
      </c>
      <c r="H22" s="349">
        <f>H21/12</f>
        <v>2014328.6666666667</v>
      </c>
      <c r="I22" s="350">
        <f t="shared" si="2"/>
        <v>83930.36111111111</v>
      </c>
      <c r="J22" s="348"/>
      <c r="K22" s="349"/>
      <c r="L22" s="350"/>
      <c r="M22" s="123">
        <v>2</v>
      </c>
      <c r="N22" s="124">
        <f>N21/12</f>
        <v>273855.5</v>
      </c>
      <c r="O22" s="350">
        <f t="shared" si="3"/>
        <v>136927.75</v>
      </c>
    </row>
    <row r="23" spans="3:15" s="20" customFormat="1" ht="12.75">
      <c r="C23" s="866" t="s">
        <v>643</v>
      </c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5"/>
    </row>
    <row r="24" spans="3:15" s="20" customFormat="1" ht="12.75">
      <c r="C24" s="125" t="s">
        <v>706</v>
      </c>
      <c r="D24" s="125"/>
      <c r="E24" s="12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3:15" s="20" customFormat="1" ht="12.75"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3:15" s="20" customFormat="1" ht="12.75"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3:15" s="20" customFormat="1" ht="12.75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3:15" s="20" customFormat="1" ht="16.5">
      <c r="C28" s="859" t="s">
        <v>776</v>
      </c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</row>
    <row r="29" spans="3:15" s="20" customFormat="1" ht="14.25" thickBot="1">
      <c r="C29" s="126"/>
      <c r="D29" s="127"/>
      <c r="E29" s="127"/>
      <c r="F29" s="127"/>
      <c r="G29" s="127"/>
      <c r="H29" s="128"/>
      <c r="I29" s="128"/>
      <c r="J29" s="128"/>
      <c r="K29" s="128"/>
      <c r="L29" s="128"/>
      <c r="M29" s="128"/>
      <c r="N29" s="65"/>
      <c r="O29" s="280" t="s">
        <v>43</v>
      </c>
    </row>
    <row r="30" spans="3:16" s="20" customFormat="1" ht="15" customHeight="1">
      <c r="C30" s="874" t="s">
        <v>703</v>
      </c>
      <c r="D30" s="877" t="s">
        <v>21</v>
      </c>
      <c r="E30" s="878"/>
      <c r="F30" s="879"/>
      <c r="G30" s="860" t="s">
        <v>469</v>
      </c>
      <c r="H30" s="861"/>
      <c r="I30" s="862"/>
      <c r="J30" s="863" t="s">
        <v>92</v>
      </c>
      <c r="K30" s="864"/>
      <c r="L30" s="865"/>
      <c r="M30" s="860" t="s">
        <v>93</v>
      </c>
      <c r="N30" s="861"/>
      <c r="O30" s="862"/>
      <c r="P30" s="31"/>
    </row>
    <row r="31" spans="3:15" s="20" customFormat="1" ht="12.75" customHeight="1">
      <c r="C31" s="875"/>
      <c r="D31" s="869" t="s">
        <v>46</v>
      </c>
      <c r="E31" s="871" t="s">
        <v>468</v>
      </c>
      <c r="F31" s="867" t="s">
        <v>527</v>
      </c>
      <c r="G31" s="869" t="s">
        <v>46</v>
      </c>
      <c r="H31" s="871" t="s">
        <v>468</v>
      </c>
      <c r="I31" s="867" t="s">
        <v>527</v>
      </c>
      <c r="J31" s="869" t="s">
        <v>46</v>
      </c>
      <c r="K31" s="871" t="s">
        <v>468</v>
      </c>
      <c r="L31" s="867" t="s">
        <v>527</v>
      </c>
      <c r="M31" s="869" t="s">
        <v>46</v>
      </c>
      <c r="N31" s="871" t="s">
        <v>468</v>
      </c>
      <c r="O31" s="867" t="s">
        <v>527</v>
      </c>
    </row>
    <row r="32" spans="2:15" s="20" customFormat="1" ht="21.75" customHeight="1" thickBot="1">
      <c r="B32" s="273"/>
      <c r="C32" s="880"/>
      <c r="D32" s="870"/>
      <c r="E32" s="872"/>
      <c r="F32" s="868"/>
      <c r="G32" s="870"/>
      <c r="H32" s="872"/>
      <c r="I32" s="868"/>
      <c r="J32" s="870"/>
      <c r="K32" s="872"/>
      <c r="L32" s="868"/>
      <c r="M32" s="870"/>
      <c r="N32" s="872"/>
      <c r="O32" s="868"/>
    </row>
    <row r="33" spans="2:15" s="20" customFormat="1" ht="14.25" customHeight="1">
      <c r="B33" s="273"/>
      <c r="C33" s="281" t="s">
        <v>94</v>
      </c>
      <c r="D33" s="89">
        <v>25</v>
      </c>
      <c r="E33" s="729">
        <v>2507000</v>
      </c>
      <c r="F33" s="336">
        <f aca="true" t="shared" si="5" ref="F33:F45">E33/D33</f>
        <v>100280</v>
      </c>
      <c r="G33" s="339">
        <v>24</v>
      </c>
      <c r="H33" s="340">
        <f aca="true" t="shared" si="6" ref="H33:H45">E33-N33</f>
        <v>2336040</v>
      </c>
      <c r="I33" s="341">
        <f aca="true" t="shared" si="7" ref="I33:I46">H33/G33</f>
        <v>97335</v>
      </c>
      <c r="J33" s="339"/>
      <c r="K33" s="340"/>
      <c r="L33" s="341"/>
      <c r="M33" s="89">
        <v>1</v>
      </c>
      <c r="N33" s="72">
        <v>170960</v>
      </c>
      <c r="O33" s="341">
        <v>170960</v>
      </c>
    </row>
    <row r="34" spans="2:15" s="20" customFormat="1" ht="14.25" customHeight="1">
      <c r="B34" s="273"/>
      <c r="C34" s="282" t="s">
        <v>95</v>
      </c>
      <c r="D34" s="91">
        <v>25</v>
      </c>
      <c r="E34" s="729">
        <v>2514000</v>
      </c>
      <c r="F34" s="336">
        <f t="shared" si="5"/>
        <v>100560</v>
      </c>
      <c r="G34" s="342">
        <v>24</v>
      </c>
      <c r="H34" s="343">
        <f t="shared" si="6"/>
        <v>2343040</v>
      </c>
      <c r="I34" s="344">
        <f t="shared" si="7"/>
        <v>97626.66666666667</v>
      </c>
      <c r="J34" s="342"/>
      <c r="K34" s="343"/>
      <c r="L34" s="344"/>
      <c r="M34" s="89">
        <v>1</v>
      </c>
      <c r="N34" s="72">
        <v>170960</v>
      </c>
      <c r="O34" s="341">
        <v>170960</v>
      </c>
    </row>
    <row r="35" spans="2:15" s="20" customFormat="1" ht="14.25" customHeight="1">
      <c r="B35" s="273"/>
      <c r="C35" s="282" t="s">
        <v>96</v>
      </c>
      <c r="D35" s="91">
        <v>25</v>
      </c>
      <c r="E35" s="730">
        <v>2500000</v>
      </c>
      <c r="F35" s="336">
        <f t="shared" si="5"/>
        <v>100000</v>
      </c>
      <c r="G35" s="342">
        <v>24</v>
      </c>
      <c r="H35" s="343">
        <f t="shared" si="6"/>
        <v>2329040</v>
      </c>
      <c r="I35" s="344">
        <f t="shared" si="7"/>
        <v>97043.33333333333</v>
      </c>
      <c r="J35" s="342"/>
      <c r="K35" s="343"/>
      <c r="L35" s="344"/>
      <c r="M35" s="89">
        <v>1</v>
      </c>
      <c r="N35" s="72">
        <v>170960</v>
      </c>
      <c r="O35" s="341">
        <v>170960</v>
      </c>
    </row>
    <row r="36" spans="2:15" s="20" customFormat="1" ht="14.25" customHeight="1">
      <c r="B36" s="273"/>
      <c r="C36" s="282" t="s">
        <v>97</v>
      </c>
      <c r="D36" s="91">
        <v>25</v>
      </c>
      <c r="E36" s="729">
        <v>2507000</v>
      </c>
      <c r="F36" s="336">
        <f t="shared" si="5"/>
        <v>100280</v>
      </c>
      <c r="G36" s="342">
        <v>24</v>
      </c>
      <c r="H36" s="343">
        <f t="shared" si="6"/>
        <v>2336040</v>
      </c>
      <c r="I36" s="344">
        <f t="shared" si="7"/>
        <v>97335</v>
      </c>
      <c r="J36" s="342"/>
      <c r="K36" s="343"/>
      <c r="L36" s="344"/>
      <c r="M36" s="89">
        <v>1</v>
      </c>
      <c r="N36" s="72">
        <v>170960</v>
      </c>
      <c r="O36" s="341">
        <v>170960</v>
      </c>
    </row>
    <row r="37" spans="2:15" s="20" customFormat="1" ht="14.25" customHeight="1">
      <c r="B37" s="273"/>
      <c r="C37" s="282" t="s">
        <v>98</v>
      </c>
      <c r="D37" s="91">
        <v>25</v>
      </c>
      <c r="E37" s="729">
        <v>2521000</v>
      </c>
      <c r="F37" s="336">
        <f t="shared" si="5"/>
        <v>100840</v>
      </c>
      <c r="G37" s="342">
        <v>24</v>
      </c>
      <c r="H37" s="343">
        <f t="shared" si="6"/>
        <v>2350040</v>
      </c>
      <c r="I37" s="344">
        <f t="shared" si="7"/>
        <v>97918.33333333333</v>
      </c>
      <c r="J37" s="342"/>
      <c r="K37" s="343"/>
      <c r="L37" s="344"/>
      <c r="M37" s="89">
        <v>1</v>
      </c>
      <c r="N37" s="72">
        <v>170960</v>
      </c>
      <c r="O37" s="341">
        <v>170960</v>
      </c>
    </row>
    <row r="38" spans="2:15" s="20" customFormat="1" ht="14.25" customHeight="1">
      <c r="B38" s="273"/>
      <c r="C38" s="282" t="s">
        <v>99</v>
      </c>
      <c r="D38" s="91">
        <v>25</v>
      </c>
      <c r="E38" s="729">
        <v>2500000</v>
      </c>
      <c r="F38" s="336">
        <f t="shared" si="5"/>
        <v>100000</v>
      </c>
      <c r="G38" s="342">
        <v>24</v>
      </c>
      <c r="H38" s="343">
        <f t="shared" si="6"/>
        <v>2329040</v>
      </c>
      <c r="I38" s="344">
        <f t="shared" si="7"/>
        <v>97043.33333333333</v>
      </c>
      <c r="J38" s="342"/>
      <c r="K38" s="343"/>
      <c r="L38" s="344"/>
      <c r="M38" s="89">
        <v>1</v>
      </c>
      <c r="N38" s="72">
        <v>170960</v>
      </c>
      <c r="O38" s="341">
        <v>170960</v>
      </c>
    </row>
    <row r="39" spans="2:15" s="20" customFormat="1" ht="14.25" customHeight="1">
      <c r="B39" s="273"/>
      <c r="C39" s="282" t="s">
        <v>100</v>
      </c>
      <c r="D39" s="91">
        <v>25</v>
      </c>
      <c r="E39" s="729">
        <v>2500000</v>
      </c>
      <c r="F39" s="336">
        <f t="shared" si="5"/>
        <v>100000</v>
      </c>
      <c r="G39" s="342">
        <v>24</v>
      </c>
      <c r="H39" s="343">
        <f t="shared" si="6"/>
        <v>2329040</v>
      </c>
      <c r="I39" s="344">
        <f t="shared" si="7"/>
        <v>97043.33333333333</v>
      </c>
      <c r="J39" s="342"/>
      <c r="K39" s="343"/>
      <c r="L39" s="344"/>
      <c r="M39" s="89">
        <v>1</v>
      </c>
      <c r="N39" s="72">
        <v>170960</v>
      </c>
      <c r="O39" s="341">
        <v>170960</v>
      </c>
    </row>
    <row r="40" spans="2:15" s="20" customFormat="1" ht="14.25" customHeight="1">
      <c r="B40" s="273"/>
      <c r="C40" s="282" t="s">
        <v>101</v>
      </c>
      <c r="D40" s="91">
        <v>25</v>
      </c>
      <c r="E40" s="729">
        <v>2500000</v>
      </c>
      <c r="F40" s="336">
        <f t="shared" si="5"/>
        <v>100000</v>
      </c>
      <c r="G40" s="342">
        <v>24</v>
      </c>
      <c r="H40" s="343">
        <f t="shared" si="6"/>
        <v>2329040</v>
      </c>
      <c r="I40" s="344">
        <f t="shared" si="7"/>
        <v>97043.33333333333</v>
      </c>
      <c r="J40" s="342"/>
      <c r="K40" s="343"/>
      <c r="L40" s="344"/>
      <c r="M40" s="89">
        <v>1</v>
      </c>
      <c r="N40" s="72">
        <v>170960</v>
      </c>
      <c r="O40" s="341">
        <v>170960</v>
      </c>
    </row>
    <row r="41" spans="2:15" s="20" customFormat="1" ht="14.25" customHeight="1">
      <c r="B41" s="273"/>
      <c r="C41" s="282" t="s">
        <v>102</v>
      </c>
      <c r="D41" s="91">
        <v>25</v>
      </c>
      <c r="E41" s="729">
        <v>2500000</v>
      </c>
      <c r="F41" s="336">
        <f t="shared" si="5"/>
        <v>100000</v>
      </c>
      <c r="G41" s="342">
        <v>24</v>
      </c>
      <c r="H41" s="343">
        <f t="shared" si="6"/>
        <v>2329040</v>
      </c>
      <c r="I41" s="344">
        <f t="shared" si="7"/>
        <v>97043.33333333333</v>
      </c>
      <c r="J41" s="342"/>
      <c r="K41" s="343"/>
      <c r="L41" s="344"/>
      <c r="M41" s="89">
        <v>1</v>
      </c>
      <c r="N41" s="72">
        <v>170960</v>
      </c>
      <c r="O41" s="341">
        <v>170960</v>
      </c>
    </row>
    <row r="42" spans="2:15" s="20" customFormat="1" ht="14.25" customHeight="1">
      <c r="B42" s="273"/>
      <c r="C42" s="282" t="s">
        <v>103</v>
      </c>
      <c r="D42" s="91">
        <v>25</v>
      </c>
      <c r="E42" s="729">
        <v>2500000</v>
      </c>
      <c r="F42" s="336">
        <f t="shared" si="5"/>
        <v>100000</v>
      </c>
      <c r="G42" s="342">
        <v>24</v>
      </c>
      <c r="H42" s="343">
        <f t="shared" si="6"/>
        <v>2329040</v>
      </c>
      <c r="I42" s="344">
        <f t="shared" si="7"/>
        <v>97043.33333333333</v>
      </c>
      <c r="J42" s="342"/>
      <c r="K42" s="343"/>
      <c r="L42" s="344"/>
      <c r="M42" s="89">
        <v>1</v>
      </c>
      <c r="N42" s="72">
        <v>170960</v>
      </c>
      <c r="O42" s="341">
        <v>170960</v>
      </c>
    </row>
    <row r="43" spans="2:15" s="20" customFormat="1" ht="14.25" customHeight="1">
      <c r="B43" s="273"/>
      <c r="C43" s="282" t="s">
        <v>104</v>
      </c>
      <c r="D43" s="91">
        <v>25</v>
      </c>
      <c r="E43" s="729">
        <v>2507000</v>
      </c>
      <c r="F43" s="336">
        <f t="shared" si="5"/>
        <v>100280</v>
      </c>
      <c r="G43" s="342">
        <v>24</v>
      </c>
      <c r="H43" s="343">
        <f t="shared" si="6"/>
        <v>2336040</v>
      </c>
      <c r="I43" s="344">
        <f t="shared" si="7"/>
        <v>97335</v>
      </c>
      <c r="J43" s="342"/>
      <c r="K43" s="343"/>
      <c r="L43" s="344"/>
      <c r="M43" s="89">
        <v>1</v>
      </c>
      <c r="N43" s="72">
        <v>170960</v>
      </c>
      <c r="O43" s="341">
        <v>170960</v>
      </c>
    </row>
    <row r="44" spans="2:15" s="20" customFormat="1" ht="14.25" customHeight="1">
      <c r="B44" s="273"/>
      <c r="C44" s="282" t="s">
        <v>105</v>
      </c>
      <c r="D44" s="91">
        <v>25</v>
      </c>
      <c r="E44" s="729">
        <v>2500000</v>
      </c>
      <c r="F44" s="336">
        <f t="shared" si="5"/>
        <v>100000</v>
      </c>
      <c r="G44" s="342">
        <v>24</v>
      </c>
      <c r="H44" s="343">
        <f t="shared" si="6"/>
        <v>2329040</v>
      </c>
      <c r="I44" s="344">
        <f t="shared" si="7"/>
        <v>97043.33333333333</v>
      </c>
      <c r="J44" s="342"/>
      <c r="K44" s="343"/>
      <c r="L44" s="344"/>
      <c r="M44" s="89">
        <v>1</v>
      </c>
      <c r="N44" s="72">
        <v>170960</v>
      </c>
      <c r="O44" s="341">
        <v>170960</v>
      </c>
    </row>
    <row r="45" spans="2:15" s="20" customFormat="1" ht="14.25" customHeight="1">
      <c r="B45" s="273"/>
      <c r="C45" s="283" t="s">
        <v>21</v>
      </c>
      <c r="D45" s="91">
        <f>SUM(D33:D44)</f>
        <v>300</v>
      </c>
      <c r="E45" s="731">
        <f>E33+E34+E35+E36+E37+E38+E39+E40+E41+E42+E43+E44</f>
        <v>30056000</v>
      </c>
      <c r="F45" s="337">
        <f t="shared" si="5"/>
        <v>100186.66666666667</v>
      </c>
      <c r="G45" s="342">
        <f>D45-M45</f>
        <v>288</v>
      </c>
      <c r="H45" s="343">
        <f t="shared" si="6"/>
        <v>28004480</v>
      </c>
      <c r="I45" s="344">
        <f t="shared" si="7"/>
        <v>97237.77777777778</v>
      </c>
      <c r="J45" s="342"/>
      <c r="K45" s="343"/>
      <c r="L45" s="344"/>
      <c r="M45" s="129">
        <v>12</v>
      </c>
      <c r="N45" s="130">
        <f>SUM(N33:N44)</f>
        <v>2051520</v>
      </c>
      <c r="O45" s="341">
        <f>SUM(O33:O44)</f>
        <v>2051520</v>
      </c>
    </row>
    <row r="46" spans="2:15" s="20" customFormat="1" ht="14.25" customHeight="1" thickBot="1">
      <c r="B46" s="273"/>
      <c r="C46" s="284" t="s">
        <v>106</v>
      </c>
      <c r="D46" s="93">
        <f>D45/12</f>
        <v>25</v>
      </c>
      <c r="E46" s="732">
        <f>E45/12</f>
        <v>2504666.6666666665</v>
      </c>
      <c r="F46" s="338">
        <f>E46/D46</f>
        <v>100186.66666666666</v>
      </c>
      <c r="G46" s="348">
        <v>24</v>
      </c>
      <c r="H46" s="349">
        <f>H45/12</f>
        <v>2333706.6666666665</v>
      </c>
      <c r="I46" s="344">
        <f t="shared" si="7"/>
        <v>97237.77777777777</v>
      </c>
      <c r="J46" s="348"/>
      <c r="K46" s="349"/>
      <c r="L46" s="350"/>
      <c r="M46" s="123">
        <v>1</v>
      </c>
      <c r="N46" s="124">
        <f>N45/12</f>
        <v>170960</v>
      </c>
      <c r="O46" s="341">
        <f>O45/12</f>
        <v>170960</v>
      </c>
    </row>
    <row r="47" spans="3:15" s="20" customFormat="1" ht="13.5">
      <c r="C47" s="873" t="s">
        <v>777</v>
      </c>
      <c r="D47" s="873"/>
      <c r="E47" s="873"/>
      <c r="F47" s="873"/>
      <c r="G47" s="873"/>
      <c r="H47" s="873"/>
      <c r="I47" s="873"/>
      <c r="J47" s="873"/>
      <c r="K47" s="873"/>
      <c r="L47" s="873"/>
      <c r="M47" s="873"/>
      <c r="N47" s="873"/>
      <c r="O47" s="65"/>
    </row>
    <row r="48" spans="3:15" ht="12.7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3:15" ht="12.75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3:15" ht="12.75"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3:15" ht="16.5">
      <c r="C51" s="859" t="s">
        <v>707</v>
      </c>
      <c r="D51" s="859"/>
      <c r="E51" s="859"/>
      <c r="F51" s="859"/>
      <c r="G51" s="859"/>
      <c r="H51" s="859"/>
      <c r="I51" s="859"/>
      <c r="J51" s="859"/>
      <c r="K51" s="859"/>
      <c r="L51" s="859"/>
      <c r="M51" s="859"/>
      <c r="N51" s="859"/>
      <c r="O51" s="859"/>
    </row>
    <row r="52" spans="3:15" ht="14.25" thickBot="1">
      <c r="C52" s="126"/>
      <c r="D52" s="127"/>
      <c r="E52" s="127"/>
      <c r="F52" s="127"/>
      <c r="G52" s="127"/>
      <c r="H52" s="128"/>
      <c r="I52" s="128"/>
      <c r="J52" s="128"/>
      <c r="K52" s="128"/>
      <c r="L52" s="128"/>
      <c r="M52" s="128"/>
      <c r="N52" s="65"/>
      <c r="O52" s="280" t="s">
        <v>43</v>
      </c>
    </row>
    <row r="53" spans="3:15" ht="15" customHeight="1">
      <c r="C53" s="874" t="s">
        <v>703</v>
      </c>
      <c r="D53" s="877" t="s">
        <v>21</v>
      </c>
      <c r="E53" s="878"/>
      <c r="F53" s="879"/>
      <c r="G53" s="860" t="s">
        <v>469</v>
      </c>
      <c r="H53" s="861"/>
      <c r="I53" s="862"/>
      <c r="J53" s="863" t="s">
        <v>92</v>
      </c>
      <c r="K53" s="864"/>
      <c r="L53" s="865"/>
      <c r="M53" s="860" t="s">
        <v>93</v>
      </c>
      <c r="N53" s="861"/>
      <c r="O53" s="862"/>
    </row>
    <row r="54" spans="3:15" ht="12.75" customHeight="1">
      <c r="C54" s="875"/>
      <c r="D54" s="869" t="s">
        <v>46</v>
      </c>
      <c r="E54" s="871" t="s">
        <v>468</v>
      </c>
      <c r="F54" s="867" t="s">
        <v>527</v>
      </c>
      <c r="G54" s="869" t="s">
        <v>46</v>
      </c>
      <c r="H54" s="871" t="s">
        <v>468</v>
      </c>
      <c r="I54" s="867" t="s">
        <v>527</v>
      </c>
      <c r="J54" s="869" t="s">
        <v>46</v>
      </c>
      <c r="K54" s="871" t="s">
        <v>468</v>
      </c>
      <c r="L54" s="867" t="s">
        <v>527</v>
      </c>
      <c r="M54" s="869" t="s">
        <v>46</v>
      </c>
      <c r="N54" s="871" t="s">
        <v>468</v>
      </c>
      <c r="O54" s="867" t="s">
        <v>527</v>
      </c>
    </row>
    <row r="55" spans="3:15" ht="13.5" thickBot="1">
      <c r="C55" s="876"/>
      <c r="D55" s="870"/>
      <c r="E55" s="872"/>
      <c r="F55" s="868"/>
      <c r="G55" s="870"/>
      <c r="H55" s="872"/>
      <c r="I55" s="868"/>
      <c r="J55" s="870"/>
      <c r="K55" s="872"/>
      <c r="L55" s="868"/>
      <c r="M55" s="870"/>
      <c r="N55" s="872"/>
      <c r="O55" s="868"/>
    </row>
    <row r="56" spans="3:15" ht="13.5">
      <c r="C56" s="285" t="s">
        <v>94</v>
      </c>
      <c r="D56" s="89">
        <v>25</v>
      </c>
      <c r="E56" s="72">
        <f aca="true" t="shared" si="8" ref="E56:E67">E33*1.1665</f>
        <v>2924415.5</v>
      </c>
      <c r="F56" s="333">
        <f aca="true" t="shared" si="9" ref="F56:F69">E56/D56</f>
        <v>116976.62</v>
      </c>
      <c r="G56" s="412">
        <v>24</v>
      </c>
      <c r="H56" s="340">
        <f>E56-N56</f>
        <v>2724990.66</v>
      </c>
      <c r="I56" s="341">
        <f aca="true" t="shared" si="10" ref="I56:I69">H56/G56</f>
        <v>113541.27750000001</v>
      </c>
      <c r="J56" s="412"/>
      <c r="K56" s="340"/>
      <c r="L56" s="341"/>
      <c r="M56" s="71">
        <v>1</v>
      </c>
      <c r="N56" s="72">
        <f>N33*1.1665</f>
        <v>199424.84000000003</v>
      </c>
      <c r="O56" s="341">
        <f aca="true" t="shared" si="11" ref="O56:O67">N56/M56</f>
        <v>199424.84000000003</v>
      </c>
    </row>
    <row r="57" spans="3:15" ht="13.5">
      <c r="C57" s="286" t="s">
        <v>95</v>
      </c>
      <c r="D57" s="91">
        <v>25</v>
      </c>
      <c r="E57" s="72">
        <f t="shared" si="8"/>
        <v>2932581</v>
      </c>
      <c r="F57" s="333">
        <f t="shared" si="9"/>
        <v>117303.24</v>
      </c>
      <c r="G57" s="413">
        <v>24</v>
      </c>
      <c r="H57" s="340">
        <f>E57-N57</f>
        <v>2732999.849</v>
      </c>
      <c r="I57" s="344">
        <f t="shared" si="10"/>
        <v>113874.99370833334</v>
      </c>
      <c r="J57" s="413"/>
      <c r="K57" s="343"/>
      <c r="L57" s="344"/>
      <c r="M57" s="75">
        <v>1</v>
      </c>
      <c r="N57" s="72">
        <v>199581.151</v>
      </c>
      <c r="O57" s="341">
        <f t="shared" si="11"/>
        <v>199581.151</v>
      </c>
    </row>
    <row r="58" spans="3:15" ht="13.5">
      <c r="C58" s="286" t="s">
        <v>96</v>
      </c>
      <c r="D58" s="91">
        <v>25</v>
      </c>
      <c r="E58" s="72">
        <f t="shared" si="8"/>
        <v>2916250</v>
      </c>
      <c r="F58" s="333">
        <f t="shared" si="9"/>
        <v>116650</v>
      </c>
      <c r="G58" s="413">
        <v>24</v>
      </c>
      <c r="H58" s="340">
        <f>E58-N58</f>
        <v>2716668.849</v>
      </c>
      <c r="I58" s="344">
        <f t="shared" si="10"/>
        <v>113194.53537499999</v>
      </c>
      <c r="J58" s="413"/>
      <c r="K58" s="343"/>
      <c r="L58" s="344"/>
      <c r="M58" s="75">
        <v>1</v>
      </c>
      <c r="N58" s="72">
        <v>199581.151</v>
      </c>
      <c r="O58" s="341">
        <f t="shared" si="11"/>
        <v>199581.151</v>
      </c>
    </row>
    <row r="59" spans="3:15" ht="13.5">
      <c r="C59" s="286" t="s">
        <v>97</v>
      </c>
      <c r="D59" s="91">
        <v>25</v>
      </c>
      <c r="E59" s="72">
        <f t="shared" si="8"/>
        <v>2924415.5</v>
      </c>
      <c r="F59" s="333">
        <f t="shared" si="9"/>
        <v>116976.62</v>
      </c>
      <c r="G59" s="413">
        <v>24</v>
      </c>
      <c r="H59" s="340">
        <f>E59-N59</f>
        <v>2724834.349</v>
      </c>
      <c r="I59" s="344">
        <f t="shared" si="10"/>
        <v>113534.76454166666</v>
      </c>
      <c r="J59" s="413"/>
      <c r="K59" s="343"/>
      <c r="L59" s="344"/>
      <c r="M59" s="75">
        <v>1</v>
      </c>
      <c r="N59" s="72">
        <v>199581.151</v>
      </c>
      <c r="O59" s="341">
        <f t="shared" si="11"/>
        <v>199581.151</v>
      </c>
    </row>
    <row r="60" spans="3:15" ht="13.5">
      <c r="C60" s="286" t="s">
        <v>98</v>
      </c>
      <c r="D60" s="91">
        <v>25</v>
      </c>
      <c r="E60" s="72">
        <f t="shared" si="8"/>
        <v>2940746.5</v>
      </c>
      <c r="F60" s="333">
        <f t="shared" si="9"/>
        <v>117629.86</v>
      </c>
      <c r="G60" s="413">
        <v>24</v>
      </c>
      <c r="H60" s="340">
        <f>E60-N60</f>
        <v>2741165.349</v>
      </c>
      <c r="I60" s="344">
        <f t="shared" si="10"/>
        <v>114215.22287499999</v>
      </c>
      <c r="J60" s="413"/>
      <c r="K60" s="343"/>
      <c r="L60" s="344"/>
      <c r="M60" s="75">
        <v>1</v>
      </c>
      <c r="N60" s="72">
        <v>199581.151</v>
      </c>
      <c r="O60" s="341">
        <f t="shared" si="11"/>
        <v>199581.151</v>
      </c>
    </row>
    <row r="61" spans="3:15" ht="13.5">
      <c r="C61" s="286" t="s">
        <v>99</v>
      </c>
      <c r="D61" s="91">
        <v>25</v>
      </c>
      <c r="E61" s="76">
        <f t="shared" si="8"/>
        <v>2916250</v>
      </c>
      <c r="F61" s="333">
        <f t="shared" si="9"/>
        <v>116650</v>
      </c>
      <c r="G61" s="413">
        <v>24</v>
      </c>
      <c r="H61" s="343">
        <f aca="true" t="shared" si="12" ref="H61:H67">E61-N60</f>
        <v>2716668.849</v>
      </c>
      <c r="I61" s="344">
        <f t="shared" si="10"/>
        <v>113194.53537499999</v>
      </c>
      <c r="J61" s="413"/>
      <c r="K61" s="343"/>
      <c r="L61" s="344"/>
      <c r="M61" s="75">
        <v>1</v>
      </c>
      <c r="N61" s="72">
        <v>199581.151</v>
      </c>
      <c r="O61" s="341">
        <f t="shared" si="11"/>
        <v>199581.151</v>
      </c>
    </row>
    <row r="62" spans="3:15" ht="13.5">
      <c r="C62" s="286" t="s">
        <v>100</v>
      </c>
      <c r="D62" s="91">
        <v>25</v>
      </c>
      <c r="E62" s="76">
        <f t="shared" si="8"/>
        <v>2916250</v>
      </c>
      <c r="F62" s="333">
        <f t="shared" si="9"/>
        <v>116650</v>
      </c>
      <c r="G62" s="413">
        <v>24</v>
      </c>
      <c r="H62" s="343">
        <f t="shared" si="12"/>
        <v>2716668.849</v>
      </c>
      <c r="I62" s="344">
        <f t="shared" si="10"/>
        <v>113194.53537499999</v>
      </c>
      <c r="J62" s="413"/>
      <c r="K62" s="343"/>
      <c r="L62" s="344"/>
      <c r="M62" s="75">
        <v>1</v>
      </c>
      <c r="N62" s="72">
        <v>199581.151</v>
      </c>
      <c r="O62" s="341">
        <f t="shared" si="11"/>
        <v>199581.151</v>
      </c>
    </row>
    <row r="63" spans="3:15" ht="13.5">
      <c r="C63" s="286" t="s">
        <v>101</v>
      </c>
      <c r="D63" s="91">
        <v>25</v>
      </c>
      <c r="E63" s="76">
        <f t="shared" si="8"/>
        <v>2916250</v>
      </c>
      <c r="F63" s="333">
        <f t="shared" si="9"/>
        <v>116650</v>
      </c>
      <c r="G63" s="413">
        <v>24</v>
      </c>
      <c r="H63" s="343">
        <f t="shared" si="12"/>
        <v>2716668.849</v>
      </c>
      <c r="I63" s="344">
        <f t="shared" si="10"/>
        <v>113194.53537499999</v>
      </c>
      <c r="J63" s="413"/>
      <c r="K63" s="343"/>
      <c r="L63" s="344"/>
      <c r="M63" s="75">
        <v>1</v>
      </c>
      <c r="N63" s="72">
        <v>199581.151</v>
      </c>
      <c r="O63" s="341">
        <f t="shared" si="11"/>
        <v>199581.151</v>
      </c>
    </row>
    <row r="64" spans="3:15" ht="13.5">
      <c r="C64" s="286" t="s">
        <v>102</v>
      </c>
      <c r="D64" s="91">
        <v>25</v>
      </c>
      <c r="E64" s="76">
        <f t="shared" si="8"/>
        <v>2916250</v>
      </c>
      <c r="F64" s="333">
        <f t="shared" si="9"/>
        <v>116650</v>
      </c>
      <c r="G64" s="413">
        <v>24</v>
      </c>
      <c r="H64" s="343">
        <f t="shared" si="12"/>
        <v>2716668.849</v>
      </c>
      <c r="I64" s="344">
        <f t="shared" si="10"/>
        <v>113194.53537499999</v>
      </c>
      <c r="J64" s="413"/>
      <c r="K64" s="343"/>
      <c r="L64" s="344"/>
      <c r="M64" s="75">
        <v>1</v>
      </c>
      <c r="N64" s="72">
        <v>199581.151</v>
      </c>
      <c r="O64" s="341">
        <f t="shared" si="11"/>
        <v>199581.151</v>
      </c>
    </row>
    <row r="65" spans="3:15" ht="13.5">
      <c r="C65" s="286" t="s">
        <v>103</v>
      </c>
      <c r="D65" s="91">
        <v>25</v>
      </c>
      <c r="E65" s="76">
        <f t="shared" si="8"/>
        <v>2916250</v>
      </c>
      <c r="F65" s="333">
        <f t="shared" si="9"/>
        <v>116650</v>
      </c>
      <c r="G65" s="413">
        <v>24</v>
      </c>
      <c r="H65" s="343">
        <f t="shared" si="12"/>
        <v>2716668.849</v>
      </c>
      <c r="I65" s="344">
        <f t="shared" si="10"/>
        <v>113194.53537499999</v>
      </c>
      <c r="J65" s="413"/>
      <c r="K65" s="343"/>
      <c r="L65" s="344"/>
      <c r="M65" s="75">
        <v>1</v>
      </c>
      <c r="N65" s="72">
        <v>199581.151</v>
      </c>
      <c r="O65" s="341">
        <f t="shared" si="11"/>
        <v>199581.151</v>
      </c>
    </row>
    <row r="66" spans="3:15" ht="13.5">
      <c r="C66" s="286" t="s">
        <v>104</v>
      </c>
      <c r="D66" s="91">
        <v>25</v>
      </c>
      <c r="E66" s="76">
        <f t="shared" si="8"/>
        <v>2924415.5</v>
      </c>
      <c r="F66" s="333">
        <f t="shared" si="9"/>
        <v>116976.62</v>
      </c>
      <c r="G66" s="413">
        <v>24</v>
      </c>
      <c r="H66" s="343">
        <f t="shared" si="12"/>
        <v>2724834.349</v>
      </c>
      <c r="I66" s="344">
        <f t="shared" si="10"/>
        <v>113534.76454166666</v>
      </c>
      <c r="J66" s="413"/>
      <c r="K66" s="343"/>
      <c r="L66" s="344"/>
      <c r="M66" s="75">
        <v>1</v>
      </c>
      <c r="N66" s="72">
        <v>199581.151</v>
      </c>
      <c r="O66" s="341">
        <f t="shared" si="11"/>
        <v>199581.151</v>
      </c>
    </row>
    <row r="67" spans="3:15" ht="13.5">
      <c r="C67" s="286" t="s">
        <v>105</v>
      </c>
      <c r="D67" s="91">
        <v>25</v>
      </c>
      <c r="E67" s="76">
        <f t="shared" si="8"/>
        <v>2916250</v>
      </c>
      <c r="F67" s="333">
        <f t="shared" si="9"/>
        <v>116650</v>
      </c>
      <c r="G67" s="413">
        <v>24</v>
      </c>
      <c r="H67" s="343">
        <f t="shared" si="12"/>
        <v>2716668.849</v>
      </c>
      <c r="I67" s="344">
        <f t="shared" si="10"/>
        <v>113194.53537499999</v>
      </c>
      <c r="J67" s="413"/>
      <c r="K67" s="343"/>
      <c r="L67" s="344"/>
      <c r="M67" s="75">
        <v>1</v>
      </c>
      <c r="N67" s="72">
        <v>199581.151</v>
      </c>
      <c r="O67" s="341">
        <f t="shared" si="11"/>
        <v>199581.151</v>
      </c>
    </row>
    <row r="68" spans="3:15" ht="13.5">
      <c r="C68" s="287" t="s">
        <v>21</v>
      </c>
      <c r="D68" s="91">
        <f>SUM(D56:D67)</f>
        <v>300</v>
      </c>
      <c r="E68" s="130">
        <f>SUM(E56:E67)</f>
        <v>35060324</v>
      </c>
      <c r="F68" s="334">
        <f t="shared" si="9"/>
        <v>116867.74666666667</v>
      </c>
      <c r="G68" s="413">
        <f>SUM(G56:G67)</f>
        <v>288</v>
      </c>
      <c r="H68" s="343">
        <f>E68-N68</f>
        <v>32665506.498999998</v>
      </c>
      <c r="I68" s="344">
        <f t="shared" si="10"/>
        <v>113421.89756597222</v>
      </c>
      <c r="J68" s="413"/>
      <c r="K68" s="343"/>
      <c r="L68" s="344"/>
      <c r="M68" s="131">
        <v>24</v>
      </c>
      <c r="N68" s="130">
        <f>SUM(N56:N67)</f>
        <v>2394817.5010000006</v>
      </c>
      <c r="O68" s="344">
        <f>N68/24</f>
        <v>99784.06254166669</v>
      </c>
    </row>
    <row r="69" spans="3:15" ht="14.25" thickBot="1">
      <c r="C69" s="288" t="s">
        <v>106</v>
      </c>
      <c r="D69" s="93">
        <f>D68/12</f>
        <v>25</v>
      </c>
      <c r="E69" s="124">
        <f>E68/12</f>
        <v>2921693.6666666665</v>
      </c>
      <c r="F69" s="335">
        <f t="shared" si="9"/>
        <v>116867.74666666666</v>
      </c>
      <c r="G69" s="414">
        <f>G68/12</f>
        <v>24</v>
      </c>
      <c r="H69" s="349">
        <f>H68/12</f>
        <v>2722125.541583333</v>
      </c>
      <c r="I69" s="350">
        <f t="shared" si="10"/>
        <v>113421.89756597222</v>
      </c>
      <c r="J69" s="414"/>
      <c r="K69" s="349"/>
      <c r="L69" s="350"/>
      <c r="M69" s="132">
        <v>2</v>
      </c>
      <c r="N69" s="124">
        <f>N68/12</f>
        <v>199568.12508333338</v>
      </c>
      <c r="O69" s="341">
        <f>N69/M69</f>
        <v>99784.06254166669</v>
      </c>
    </row>
    <row r="70" spans="3:15" ht="13.5">
      <c r="C70" s="873" t="s">
        <v>732</v>
      </c>
      <c r="D70" s="873"/>
      <c r="E70" s="873"/>
      <c r="F70" s="873"/>
      <c r="G70" s="873"/>
      <c r="H70" s="873"/>
      <c r="I70" s="873"/>
      <c r="J70" s="873"/>
      <c r="K70" s="873"/>
      <c r="L70" s="873"/>
      <c r="M70" s="873"/>
      <c r="N70" s="873"/>
      <c r="O70" s="65"/>
    </row>
    <row r="71" spans="3:15" ht="12.75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</sheetData>
  <sheetProtection/>
  <mergeCells count="57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23"/>
  <sheetViews>
    <sheetView showGridLines="0" view="pageBreakPreview" zoomScale="60" workbookViewId="0" topLeftCell="A1">
      <selection activeCell="C8" sqref="C8:F21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">
      <c r="G2" s="9" t="s">
        <v>648</v>
      </c>
    </row>
    <row r="4" spans="2:7" ht="15">
      <c r="B4" s="881" t="s">
        <v>714</v>
      </c>
      <c r="C4" s="881"/>
      <c r="D4" s="881"/>
      <c r="E4" s="881"/>
      <c r="F4" s="881"/>
      <c r="G4" s="881"/>
    </row>
    <row r="5" spans="2:7" ht="15.75" thickBot="1">
      <c r="B5" s="12"/>
      <c r="C5" s="12"/>
      <c r="D5" s="12"/>
      <c r="E5" s="12"/>
      <c r="F5" s="12"/>
      <c r="G5" s="38" t="s">
        <v>43</v>
      </c>
    </row>
    <row r="6" spans="1:7" ht="67.5" customHeight="1" thickBot="1">
      <c r="A6" s="109"/>
      <c r="B6" s="110" t="s">
        <v>515</v>
      </c>
      <c r="C6" s="488" t="s">
        <v>709</v>
      </c>
      <c r="D6" s="489" t="s">
        <v>710</v>
      </c>
      <c r="E6" s="111" t="s">
        <v>711</v>
      </c>
      <c r="F6" s="111" t="s">
        <v>712</v>
      </c>
      <c r="G6" s="112" t="s">
        <v>713</v>
      </c>
    </row>
    <row r="7" spans="1:7" ht="15.75" thickBot="1">
      <c r="A7" s="109"/>
      <c r="B7" s="113"/>
      <c r="C7" s="114">
        <v>1</v>
      </c>
      <c r="D7" s="491">
        <v>2</v>
      </c>
      <c r="E7" s="115">
        <v>3</v>
      </c>
      <c r="F7" s="115">
        <v>4</v>
      </c>
      <c r="G7" s="116" t="s">
        <v>715</v>
      </c>
    </row>
    <row r="8" spans="1:3" ht="19.5" customHeight="1">
      <c r="A8" s="109"/>
      <c r="B8" s="117" t="s">
        <v>94</v>
      </c>
      <c r="C8" s="351"/>
    </row>
    <row r="9" spans="1:3" ht="19.5" customHeight="1">
      <c r="A9" s="109"/>
      <c r="B9" s="117" t="s">
        <v>95</v>
      </c>
      <c r="C9" s="352"/>
    </row>
    <row r="10" spans="1:3" ht="19.5" customHeight="1">
      <c r="A10" s="109"/>
      <c r="B10" s="117" t="s">
        <v>96</v>
      </c>
      <c r="C10" s="352"/>
    </row>
    <row r="11" spans="1:3" ht="19.5" customHeight="1">
      <c r="A11" s="109"/>
      <c r="B11" s="117" t="s">
        <v>97</v>
      </c>
      <c r="C11" s="352"/>
    </row>
    <row r="12" spans="1:3" ht="19.5" customHeight="1">
      <c r="A12" s="109"/>
      <c r="B12" s="117" t="s">
        <v>98</v>
      </c>
      <c r="C12" s="352"/>
    </row>
    <row r="13" spans="1:3" ht="19.5" customHeight="1">
      <c r="A13" s="109"/>
      <c r="B13" s="117" t="s">
        <v>99</v>
      </c>
      <c r="C13" s="352"/>
    </row>
    <row r="14" spans="1:3" ht="19.5" customHeight="1">
      <c r="A14" s="109"/>
      <c r="B14" s="117" t="s">
        <v>100</v>
      </c>
      <c r="C14" s="352"/>
    </row>
    <row r="15" spans="1:3" ht="19.5" customHeight="1">
      <c r="A15" s="109"/>
      <c r="B15" s="117" t="s">
        <v>101</v>
      </c>
      <c r="C15" s="352"/>
    </row>
    <row r="16" spans="1:3" ht="19.5" customHeight="1">
      <c r="A16" s="109"/>
      <c r="B16" s="117" t="s">
        <v>102</v>
      </c>
      <c r="C16" s="352"/>
    </row>
    <row r="17" spans="1:3" ht="19.5" customHeight="1">
      <c r="A17" s="109"/>
      <c r="B17" s="117" t="s">
        <v>103</v>
      </c>
      <c r="C17" s="352"/>
    </row>
    <row r="18" spans="1:3" ht="19.5" customHeight="1">
      <c r="A18" s="109"/>
      <c r="B18" s="117" t="s">
        <v>104</v>
      </c>
      <c r="C18" s="352"/>
    </row>
    <row r="19" spans="1:3" ht="19.5" customHeight="1" thickBot="1">
      <c r="A19" s="109"/>
      <c r="B19" s="118" t="s">
        <v>105</v>
      </c>
      <c r="C19" s="353"/>
    </row>
    <row r="20" spans="1:3" ht="19.5" customHeight="1" thickBot="1">
      <c r="A20" s="109"/>
      <c r="B20" s="490" t="s">
        <v>21</v>
      </c>
      <c r="C20" s="487"/>
    </row>
    <row r="21" spans="2:3" ht="15">
      <c r="B21" s="12"/>
      <c r="C21" s="12"/>
    </row>
    <row r="22" spans="2:7" ht="15">
      <c r="B22" s="154"/>
      <c r="C22" s="12"/>
      <c r="D22" s="12"/>
      <c r="E22" s="12"/>
      <c r="F22" s="12"/>
      <c r="G22" s="12"/>
    </row>
    <row r="23" spans="2:7" ht="13.5">
      <c r="B23" s="882" t="s">
        <v>708</v>
      </c>
      <c r="C23" s="882"/>
      <c r="D23" s="882"/>
      <c r="E23" s="882"/>
      <c r="F23" s="882"/>
      <c r="G23" s="882"/>
    </row>
  </sheetData>
  <sheetProtection/>
  <mergeCells count="2">
    <mergeCell ref="B4:G4"/>
    <mergeCell ref="B23:G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view="pageBreakPreview" zoomScale="60" zoomScaleNormal="115" zoomScalePageLayoutView="0" workbookViewId="0" topLeftCell="A1">
      <selection activeCell="J16" sqref="J16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718" t="s">
        <v>734</v>
      </c>
    </row>
    <row r="3" spans="1:7" ht="18" customHeight="1">
      <c r="A3" s="883" t="s">
        <v>760</v>
      </c>
      <c r="B3" s="883"/>
      <c r="C3" s="883"/>
      <c r="D3" s="883"/>
      <c r="E3" s="883"/>
      <c r="F3" s="883"/>
      <c r="G3" s="466"/>
    </row>
    <row r="4" spans="1:6" ht="18" customHeight="1" thickBot="1">
      <c r="A4" s="720"/>
      <c r="B4" s="711"/>
      <c r="C4" s="711"/>
      <c r="D4" s="711"/>
      <c r="E4" s="711"/>
      <c r="F4" s="718" t="s">
        <v>43</v>
      </c>
    </row>
    <row r="5" spans="1:6" ht="19.5" customHeight="1" thickBot="1">
      <c r="A5" s="884"/>
      <c r="B5" s="885"/>
      <c r="C5" s="888" t="s">
        <v>803</v>
      </c>
      <c r="D5" s="889"/>
      <c r="E5" s="888" t="s">
        <v>804</v>
      </c>
      <c r="F5" s="889"/>
    </row>
    <row r="6" spans="1:6" ht="19.5" customHeight="1" thickBot="1">
      <c r="A6" s="886"/>
      <c r="B6" s="887"/>
      <c r="C6" s="721" t="s">
        <v>755</v>
      </c>
      <c r="D6" s="722" t="s">
        <v>733</v>
      </c>
      <c r="E6" s="721" t="s">
        <v>755</v>
      </c>
      <c r="F6" s="722" t="s">
        <v>733</v>
      </c>
    </row>
    <row r="7" spans="1:6" ht="19.5" customHeight="1">
      <c r="A7" s="890" t="s">
        <v>756</v>
      </c>
      <c r="B7" s="716" t="s">
        <v>757</v>
      </c>
      <c r="C7" s="714">
        <v>51277</v>
      </c>
      <c r="D7" s="713">
        <v>39527</v>
      </c>
      <c r="E7" s="714">
        <v>58796</v>
      </c>
      <c r="F7" s="713">
        <v>42846</v>
      </c>
    </row>
    <row r="8" spans="1:6" ht="19.5" customHeight="1" thickBot="1">
      <c r="A8" s="891"/>
      <c r="B8" s="717" t="s">
        <v>758</v>
      </c>
      <c r="C8" s="715">
        <v>147355</v>
      </c>
      <c r="D8" s="712">
        <v>104734</v>
      </c>
      <c r="E8" s="715">
        <v>138087</v>
      </c>
      <c r="F8" s="712">
        <v>98428</v>
      </c>
    </row>
    <row r="9" spans="1:6" ht="19.5" customHeight="1">
      <c r="A9" s="892" t="s">
        <v>759</v>
      </c>
      <c r="B9" s="719" t="s">
        <v>757</v>
      </c>
      <c r="C9" s="714">
        <v>136337</v>
      </c>
      <c r="D9" s="713">
        <v>97102</v>
      </c>
      <c r="E9" s="714">
        <v>0</v>
      </c>
      <c r="F9" s="713">
        <v>0</v>
      </c>
    </row>
    <row r="10" spans="1:6" ht="19.5" customHeight="1" thickBot="1">
      <c r="A10" s="893"/>
      <c r="B10" s="717" t="s">
        <v>758</v>
      </c>
      <c r="C10" s="715">
        <v>171404</v>
      </c>
      <c r="D10" s="712">
        <v>121784</v>
      </c>
      <c r="E10" s="715">
        <v>170960</v>
      </c>
      <c r="F10" s="712">
        <v>12473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view="pageBreakPreview" zoomScale="60" zoomScalePageLayoutView="0" workbookViewId="0" topLeftCell="A7">
      <selection activeCell="M23" sqref="M23"/>
    </sheetView>
  </sheetViews>
  <sheetFormatPr defaultColWidth="9.140625" defaultRowHeight="12.75"/>
  <cols>
    <col min="3" max="3" width="16.28125" style="0" customWidth="1"/>
    <col min="4" max="13" width="12.7109375" style="0" customWidth="1"/>
  </cols>
  <sheetData>
    <row r="2" ht="15">
      <c r="L2" s="9" t="s">
        <v>661</v>
      </c>
    </row>
    <row r="3" spans="2:12" s="20" customFormat="1" ht="20.25" customHeight="1">
      <c r="B3" s="894" t="s">
        <v>514</v>
      </c>
      <c r="C3" s="894"/>
      <c r="D3" s="894"/>
      <c r="E3" s="894"/>
      <c r="F3" s="894"/>
      <c r="G3" s="894"/>
      <c r="H3" s="894"/>
      <c r="I3" s="894"/>
      <c r="J3" s="894"/>
      <c r="K3" s="64"/>
      <c r="L3" s="64"/>
    </row>
    <row r="4" spans="2:13" s="20" customFormat="1" ht="14.25" thickBot="1">
      <c r="B4" s="65"/>
      <c r="C4" s="66"/>
      <c r="D4" s="66"/>
      <c r="E4" s="66"/>
      <c r="F4" s="66"/>
      <c r="G4" s="65"/>
      <c r="H4" s="65"/>
      <c r="I4" s="65"/>
      <c r="J4" s="67" t="s">
        <v>43</v>
      </c>
      <c r="K4" s="65"/>
      <c r="L4" s="67"/>
      <c r="M4" s="51"/>
    </row>
    <row r="5" spans="2:13" s="20" customFormat="1" ht="30" customHeight="1">
      <c r="B5" s="895" t="s">
        <v>515</v>
      </c>
      <c r="C5" s="896" t="s">
        <v>796</v>
      </c>
      <c r="D5" s="897"/>
      <c r="E5" s="897"/>
      <c r="F5" s="898"/>
      <c r="G5" s="897" t="s">
        <v>716</v>
      </c>
      <c r="H5" s="897"/>
      <c r="I5" s="897"/>
      <c r="J5" s="898"/>
      <c r="K5" s="68"/>
      <c r="L5" s="68"/>
      <c r="M5" s="51"/>
    </row>
    <row r="6" spans="2:13" s="20" customFormat="1" ht="24" thickBot="1">
      <c r="B6" s="876"/>
      <c r="C6" s="99" t="s">
        <v>519</v>
      </c>
      <c r="D6" s="100" t="s">
        <v>474</v>
      </c>
      <c r="E6" s="100" t="s">
        <v>517</v>
      </c>
      <c r="F6" s="101" t="s">
        <v>518</v>
      </c>
      <c r="G6" s="99" t="s">
        <v>519</v>
      </c>
      <c r="H6" s="100" t="s">
        <v>474</v>
      </c>
      <c r="I6" s="100" t="s">
        <v>517</v>
      </c>
      <c r="J6" s="101" t="s">
        <v>518</v>
      </c>
      <c r="K6" s="69"/>
      <c r="L6" s="69"/>
      <c r="M6" s="51"/>
    </row>
    <row r="7" spans="2:13" s="20" customFormat="1" ht="14.25" thickBot="1">
      <c r="B7" s="102"/>
      <c r="C7" s="103" t="s">
        <v>520</v>
      </c>
      <c r="D7" s="104">
        <v>1</v>
      </c>
      <c r="E7" s="104">
        <v>2</v>
      </c>
      <c r="F7" s="105">
        <v>3</v>
      </c>
      <c r="G7" s="103" t="s">
        <v>520</v>
      </c>
      <c r="H7" s="104">
        <v>1</v>
      </c>
      <c r="I7" s="104">
        <v>2</v>
      </c>
      <c r="J7" s="105">
        <v>3</v>
      </c>
      <c r="K7" s="69"/>
      <c r="L7" s="69"/>
      <c r="M7" s="51"/>
    </row>
    <row r="8" spans="2:13" s="20" customFormat="1" ht="13.5">
      <c r="B8" s="70" t="s">
        <v>94</v>
      </c>
      <c r="C8" s="492">
        <v>454</v>
      </c>
      <c r="D8" s="72">
        <v>18413</v>
      </c>
      <c r="E8" s="340">
        <v>18413</v>
      </c>
      <c r="F8" s="341">
        <v>2</v>
      </c>
      <c r="G8" s="494">
        <f>H8+I8*J8</f>
        <v>55239</v>
      </c>
      <c r="H8" s="72">
        <v>18413</v>
      </c>
      <c r="I8" s="72">
        <v>18413</v>
      </c>
      <c r="J8" s="341">
        <v>2</v>
      </c>
      <c r="K8" s="73"/>
      <c r="L8" s="73"/>
      <c r="M8" s="51"/>
    </row>
    <row r="9" spans="2:13" s="20" customFormat="1" ht="13.5">
      <c r="B9" s="74" t="s">
        <v>95</v>
      </c>
      <c r="C9" s="492">
        <f>D9+E9*2</f>
        <v>55239</v>
      </c>
      <c r="D9" s="76">
        <v>18413</v>
      </c>
      <c r="E9" s="343">
        <v>18413</v>
      </c>
      <c r="F9" s="344">
        <v>2</v>
      </c>
      <c r="G9" s="494">
        <f aca="true" t="shared" si="0" ref="G9:G19">H9+(I9*J9)</f>
        <v>55239</v>
      </c>
      <c r="H9" s="76">
        <v>18413</v>
      </c>
      <c r="I9" s="76">
        <v>18413</v>
      </c>
      <c r="J9" s="344">
        <v>2</v>
      </c>
      <c r="K9" s="73"/>
      <c r="L9" s="73"/>
      <c r="M9" s="51"/>
    </row>
    <row r="10" spans="2:13" s="20" customFormat="1" ht="13.5">
      <c r="B10" s="74" t="s">
        <v>96</v>
      </c>
      <c r="C10" s="492">
        <f aca="true" t="shared" si="1" ref="C10:C19">D10+(E10*F10)</f>
        <v>55239</v>
      </c>
      <c r="D10" s="76">
        <v>18413</v>
      </c>
      <c r="E10" s="343">
        <v>18413</v>
      </c>
      <c r="F10" s="344">
        <v>2</v>
      </c>
      <c r="G10" s="494">
        <f t="shared" si="0"/>
        <v>55239</v>
      </c>
      <c r="H10" s="76">
        <v>18413</v>
      </c>
      <c r="I10" s="76">
        <v>18413</v>
      </c>
      <c r="J10" s="344">
        <v>2</v>
      </c>
      <c r="K10" s="73"/>
      <c r="L10" s="73"/>
      <c r="M10" s="51"/>
    </row>
    <row r="11" spans="2:13" s="20" customFormat="1" ht="13.5">
      <c r="B11" s="74" t="s">
        <v>97</v>
      </c>
      <c r="C11" s="492">
        <f t="shared" si="1"/>
        <v>55239</v>
      </c>
      <c r="D11" s="76">
        <v>18413</v>
      </c>
      <c r="E11" s="343">
        <v>18413</v>
      </c>
      <c r="F11" s="344">
        <v>2</v>
      </c>
      <c r="G11" s="494">
        <f t="shared" si="0"/>
        <v>55239</v>
      </c>
      <c r="H11" s="76">
        <v>18413</v>
      </c>
      <c r="I11" s="76">
        <v>18413</v>
      </c>
      <c r="J11" s="344">
        <v>2</v>
      </c>
      <c r="K11" s="73"/>
      <c r="L11" s="73"/>
      <c r="M11" s="51"/>
    </row>
    <row r="12" spans="2:13" s="20" customFormat="1" ht="13.5">
      <c r="B12" s="74" t="s">
        <v>98</v>
      </c>
      <c r="C12" s="492">
        <f t="shared" si="1"/>
        <v>55239</v>
      </c>
      <c r="D12" s="76">
        <v>18413</v>
      </c>
      <c r="E12" s="343">
        <v>18413</v>
      </c>
      <c r="F12" s="344">
        <v>2</v>
      </c>
      <c r="G12" s="494">
        <f t="shared" si="0"/>
        <v>55239</v>
      </c>
      <c r="H12" s="76">
        <v>18413</v>
      </c>
      <c r="I12" s="76">
        <v>18413</v>
      </c>
      <c r="J12" s="344">
        <v>2</v>
      </c>
      <c r="K12" s="73"/>
      <c r="L12" s="73"/>
      <c r="M12" s="51"/>
    </row>
    <row r="13" spans="2:13" s="20" customFormat="1" ht="13.5">
      <c r="B13" s="74" t="s">
        <v>99</v>
      </c>
      <c r="C13" s="492">
        <f t="shared" si="1"/>
        <v>55239</v>
      </c>
      <c r="D13" s="76">
        <v>18413</v>
      </c>
      <c r="E13" s="343">
        <v>18413</v>
      </c>
      <c r="F13" s="344">
        <v>2</v>
      </c>
      <c r="G13" s="494">
        <f t="shared" si="0"/>
        <v>55239</v>
      </c>
      <c r="H13" s="76">
        <v>18413</v>
      </c>
      <c r="I13" s="76">
        <v>18413</v>
      </c>
      <c r="J13" s="344">
        <v>2</v>
      </c>
      <c r="K13" s="73"/>
      <c r="L13" s="73"/>
      <c r="M13" s="51"/>
    </row>
    <row r="14" spans="2:13" s="20" customFormat="1" ht="13.5">
      <c r="B14" s="74" t="s">
        <v>100</v>
      </c>
      <c r="C14" s="492">
        <f t="shared" si="1"/>
        <v>55239</v>
      </c>
      <c r="D14" s="76">
        <v>18413</v>
      </c>
      <c r="E14" s="343">
        <v>18413</v>
      </c>
      <c r="F14" s="344">
        <v>2</v>
      </c>
      <c r="G14" s="494">
        <f t="shared" si="0"/>
        <v>55239</v>
      </c>
      <c r="H14" s="76">
        <v>18413</v>
      </c>
      <c r="I14" s="76">
        <v>18413</v>
      </c>
      <c r="J14" s="344">
        <v>2</v>
      </c>
      <c r="K14" s="73"/>
      <c r="L14" s="73"/>
      <c r="M14" s="51"/>
    </row>
    <row r="15" spans="2:13" s="20" customFormat="1" ht="13.5">
      <c r="B15" s="74" t="s">
        <v>101</v>
      </c>
      <c r="C15" s="492">
        <f t="shared" si="1"/>
        <v>55239</v>
      </c>
      <c r="D15" s="76">
        <v>18413</v>
      </c>
      <c r="E15" s="343">
        <v>18413</v>
      </c>
      <c r="F15" s="344">
        <v>2</v>
      </c>
      <c r="G15" s="494">
        <f>H15+(I15*J15)</f>
        <v>55239</v>
      </c>
      <c r="H15" s="76">
        <v>18413</v>
      </c>
      <c r="I15" s="76">
        <v>18413</v>
      </c>
      <c r="J15" s="344">
        <v>2</v>
      </c>
      <c r="K15" s="73"/>
      <c r="L15" s="73"/>
      <c r="M15" s="51"/>
    </row>
    <row r="16" spans="2:13" s="20" customFormat="1" ht="13.5">
      <c r="B16" s="74" t="s">
        <v>102</v>
      </c>
      <c r="C16" s="492">
        <f t="shared" si="1"/>
        <v>55239</v>
      </c>
      <c r="D16" s="76">
        <v>18413</v>
      </c>
      <c r="E16" s="343">
        <v>18413</v>
      </c>
      <c r="F16" s="344">
        <v>2</v>
      </c>
      <c r="G16" s="494">
        <f t="shared" si="0"/>
        <v>55239</v>
      </c>
      <c r="H16" s="76">
        <v>18413</v>
      </c>
      <c r="I16" s="76">
        <v>18413</v>
      </c>
      <c r="J16" s="344">
        <v>2</v>
      </c>
      <c r="K16" s="73"/>
      <c r="L16" s="73"/>
      <c r="M16" s="51"/>
    </row>
    <row r="17" spans="2:13" s="20" customFormat="1" ht="13.5">
      <c r="B17" s="74" t="s">
        <v>103</v>
      </c>
      <c r="C17" s="492">
        <f t="shared" si="1"/>
        <v>55239</v>
      </c>
      <c r="D17" s="76">
        <v>18413</v>
      </c>
      <c r="E17" s="343">
        <v>18413</v>
      </c>
      <c r="F17" s="344">
        <v>2</v>
      </c>
      <c r="G17" s="494">
        <f t="shared" si="0"/>
        <v>55239</v>
      </c>
      <c r="H17" s="76">
        <v>18413</v>
      </c>
      <c r="I17" s="76">
        <v>18413</v>
      </c>
      <c r="J17" s="344">
        <v>2</v>
      </c>
      <c r="K17" s="73"/>
      <c r="L17" s="73"/>
      <c r="M17" s="51"/>
    </row>
    <row r="18" spans="2:13" s="20" customFormat="1" ht="13.5">
      <c r="B18" s="74" t="s">
        <v>104</v>
      </c>
      <c r="C18" s="492">
        <f t="shared" si="1"/>
        <v>55239</v>
      </c>
      <c r="D18" s="76">
        <v>18413</v>
      </c>
      <c r="E18" s="343">
        <v>18413</v>
      </c>
      <c r="F18" s="344">
        <v>2</v>
      </c>
      <c r="G18" s="494">
        <f t="shared" si="0"/>
        <v>55239</v>
      </c>
      <c r="H18" s="76">
        <v>18413</v>
      </c>
      <c r="I18" s="76">
        <v>18413</v>
      </c>
      <c r="J18" s="344">
        <v>2</v>
      </c>
      <c r="K18" s="73"/>
      <c r="L18" s="73"/>
      <c r="M18" s="51"/>
    </row>
    <row r="19" spans="2:13" s="20" customFormat="1" ht="14.25" thickBot="1">
      <c r="B19" s="77" t="s">
        <v>105</v>
      </c>
      <c r="C19" s="492">
        <f t="shared" si="1"/>
        <v>55239</v>
      </c>
      <c r="D19" s="79">
        <v>18413</v>
      </c>
      <c r="E19" s="349">
        <v>18413</v>
      </c>
      <c r="F19" s="350">
        <v>2</v>
      </c>
      <c r="G19" s="494">
        <f t="shared" si="0"/>
        <v>55239</v>
      </c>
      <c r="H19" s="79">
        <v>18413</v>
      </c>
      <c r="I19" s="79">
        <v>18413</v>
      </c>
      <c r="J19" s="350">
        <v>2</v>
      </c>
      <c r="K19" s="73"/>
      <c r="L19" s="73"/>
      <c r="M19" s="51"/>
    </row>
    <row r="20" spans="2:13" s="20" customFormat="1" ht="14.25" thickBot="1">
      <c r="B20" s="80" t="s">
        <v>21</v>
      </c>
      <c r="C20" s="493">
        <f>SUM(C8:C19)</f>
        <v>608083</v>
      </c>
      <c r="D20" s="81">
        <f>SUM(D8:D19)</f>
        <v>220956</v>
      </c>
      <c r="E20" s="354">
        <f>SUM(E8:E19)</f>
        <v>220956</v>
      </c>
      <c r="F20" s="355">
        <f>SUM(F8:F19)</f>
        <v>24</v>
      </c>
      <c r="G20" s="495">
        <v>66</v>
      </c>
      <c r="H20" s="81">
        <f>SUM(H7:H19)</f>
        <v>220957</v>
      </c>
      <c r="I20" s="354">
        <f>SUM(I7:I19)</f>
        <v>220958</v>
      </c>
      <c r="J20" s="355">
        <f>SUM(J8:J19)</f>
        <v>24</v>
      </c>
      <c r="K20" s="73"/>
      <c r="L20" s="73"/>
      <c r="M20" s="51"/>
    </row>
    <row r="21" spans="2:13" s="20" customFormat="1" ht="14.25" thickBot="1">
      <c r="B21" s="82" t="s">
        <v>106</v>
      </c>
      <c r="C21" s="83"/>
      <c r="D21" s="84">
        <f>D20/12</f>
        <v>18413</v>
      </c>
      <c r="E21" s="356">
        <f>E20/12</f>
        <v>18413</v>
      </c>
      <c r="F21" s="357"/>
      <c r="G21" s="83"/>
      <c r="H21" s="84">
        <f>H20/12</f>
        <v>18413.083333333332</v>
      </c>
      <c r="I21" s="356">
        <f>I20/12</f>
        <v>18413.166666666668</v>
      </c>
      <c r="J21" s="357"/>
      <c r="K21" s="73"/>
      <c r="L21" s="73"/>
      <c r="M21" s="51"/>
    </row>
    <row r="22" spans="2:12" s="20" customFormat="1" ht="12.7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2:12" s="20" customFormat="1" ht="12.7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2:12" s="20" customFormat="1" ht="12.7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2:12" s="20" customFormat="1" ht="20.25" customHeight="1">
      <c r="B25" s="894" t="s">
        <v>516</v>
      </c>
      <c r="C25" s="894"/>
      <c r="D25" s="894"/>
      <c r="E25" s="894"/>
      <c r="F25" s="894"/>
      <c r="G25" s="894"/>
      <c r="H25" s="894"/>
      <c r="I25" s="894"/>
      <c r="J25" s="894"/>
      <c r="K25" s="894"/>
      <c r="L25" s="894"/>
    </row>
    <row r="26" spans="2:12" s="20" customFormat="1" ht="14.25" thickBot="1">
      <c r="B26" s="86"/>
      <c r="C26" s="87"/>
      <c r="D26" s="87"/>
      <c r="E26" s="87"/>
      <c r="F26" s="87"/>
      <c r="G26" s="86"/>
      <c r="H26" s="73"/>
      <c r="I26" s="73"/>
      <c r="J26" s="73"/>
      <c r="K26" s="65"/>
      <c r="L26" s="67" t="s">
        <v>43</v>
      </c>
    </row>
    <row r="27" spans="2:12" s="20" customFormat="1" ht="30" customHeight="1">
      <c r="B27" s="860" t="s">
        <v>515</v>
      </c>
      <c r="C27" s="900" t="s">
        <v>797</v>
      </c>
      <c r="D27" s="897"/>
      <c r="E27" s="897"/>
      <c r="F27" s="897"/>
      <c r="G27" s="898"/>
      <c r="H27" s="896" t="s">
        <v>798</v>
      </c>
      <c r="I27" s="897"/>
      <c r="J27" s="897"/>
      <c r="K27" s="897"/>
      <c r="L27" s="898"/>
    </row>
    <row r="28" spans="2:12" s="20" customFormat="1" ht="30" customHeight="1" thickBot="1">
      <c r="B28" s="899"/>
      <c r="C28" s="100" t="s">
        <v>519</v>
      </c>
      <c r="D28" s="100" t="s">
        <v>474</v>
      </c>
      <c r="E28" s="100" t="s">
        <v>517</v>
      </c>
      <c r="F28" s="100" t="s">
        <v>518</v>
      </c>
      <c r="G28" s="106" t="s">
        <v>521</v>
      </c>
      <c r="H28" s="100" t="s">
        <v>519</v>
      </c>
      <c r="I28" s="100" t="s">
        <v>474</v>
      </c>
      <c r="J28" s="100" t="s">
        <v>517</v>
      </c>
      <c r="K28" s="100" t="s">
        <v>518</v>
      </c>
      <c r="L28" s="106" t="s">
        <v>521</v>
      </c>
    </row>
    <row r="29" spans="2:12" s="20" customFormat="1" ht="14.25" thickBot="1">
      <c r="B29" s="107"/>
      <c r="C29" s="104" t="s">
        <v>520</v>
      </c>
      <c r="D29" s="104">
        <v>1</v>
      </c>
      <c r="E29" s="104">
        <v>2</v>
      </c>
      <c r="F29" s="104">
        <v>3</v>
      </c>
      <c r="G29" s="108">
        <v>4</v>
      </c>
      <c r="H29" s="104" t="s">
        <v>520</v>
      </c>
      <c r="I29" s="104">
        <v>1</v>
      </c>
      <c r="J29" s="104">
        <v>2</v>
      </c>
      <c r="K29" s="104">
        <v>3</v>
      </c>
      <c r="L29" s="108">
        <v>4</v>
      </c>
    </row>
    <row r="30" spans="2:12" s="20" customFormat="1" ht="13.5">
      <c r="B30" s="88" t="s">
        <v>94</v>
      </c>
      <c r="C30" s="498">
        <f>D30+E30*F30</f>
        <v>87402</v>
      </c>
      <c r="D30" s="72">
        <v>29134</v>
      </c>
      <c r="E30" s="340">
        <v>29134</v>
      </c>
      <c r="F30" s="340">
        <v>2</v>
      </c>
      <c r="G30" s="341"/>
      <c r="H30" s="496">
        <f>I30+J30*K30</f>
        <v>87402</v>
      </c>
      <c r="I30" s="72">
        <v>29134</v>
      </c>
      <c r="J30" s="340">
        <f>I30</f>
        <v>29134</v>
      </c>
      <c r="K30" s="340">
        <v>2</v>
      </c>
      <c r="L30" s="341"/>
    </row>
    <row r="31" spans="2:12" s="20" customFormat="1" ht="13.5">
      <c r="B31" s="90" t="s">
        <v>95</v>
      </c>
      <c r="C31" s="498">
        <f aca="true" t="shared" si="2" ref="C31:C40">D31+(E31*F31)</f>
        <v>87402</v>
      </c>
      <c r="D31" s="72">
        <v>29134</v>
      </c>
      <c r="E31" s="340">
        <v>29134</v>
      </c>
      <c r="F31" s="340">
        <v>2</v>
      </c>
      <c r="G31" s="344"/>
      <c r="H31" s="496">
        <f aca="true" t="shared" si="3" ref="H31:H41">I31+(J31*K31)</f>
        <v>87402</v>
      </c>
      <c r="I31" s="72">
        <v>29134</v>
      </c>
      <c r="J31" s="340">
        <f>I31</f>
        <v>29134</v>
      </c>
      <c r="K31" s="340">
        <v>2</v>
      </c>
      <c r="L31" s="344"/>
    </row>
    <row r="32" spans="2:12" s="20" customFormat="1" ht="13.5">
      <c r="B32" s="90" t="s">
        <v>96</v>
      </c>
      <c r="C32" s="498">
        <f t="shared" si="2"/>
        <v>87402</v>
      </c>
      <c r="D32" s="72">
        <v>29134</v>
      </c>
      <c r="E32" s="340">
        <v>29134</v>
      </c>
      <c r="F32" s="340">
        <v>2</v>
      </c>
      <c r="G32" s="344"/>
      <c r="H32" s="496">
        <f t="shared" si="3"/>
        <v>87402</v>
      </c>
      <c r="I32" s="72">
        <v>29134</v>
      </c>
      <c r="J32" s="343">
        <v>29134</v>
      </c>
      <c r="K32" s="340">
        <v>2</v>
      </c>
      <c r="L32" s="344"/>
    </row>
    <row r="33" spans="2:12" s="20" customFormat="1" ht="13.5">
      <c r="B33" s="90" t="s">
        <v>97</v>
      </c>
      <c r="C33" s="498">
        <f t="shared" si="2"/>
        <v>87402</v>
      </c>
      <c r="D33" s="72">
        <v>29134</v>
      </c>
      <c r="E33" s="340">
        <v>29134</v>
      </c>
      <c r="F33" s="340">
        <v>2</v>
      </c>
      <c r="G33" s="344"/>
      <c r="H33" s="496">
        <f t="shared" si="3"/>
        <v>87402</v>
      </c>
      <c r="I33" s="72">
        <v>29134</v>
      </c>
      <c r="J33" s="343">
        <v>29134</v>
      </c>
      <c r="K33" s="340">
        <v>2</v>
      </c>
      <c r="L33" s="344"/>
    </row>
    <row r="34" spans="2:12" s="20" customFormat="1" ht="13.5">
      <c r="B34" s="90" t="s">
        <v>98</v>
      </c>
      <c r="C34" s="498">
        <f t="shared" si="2"/>
        <v>87402</v>
      </c>
      <c r="D34" s="72">
        <v>29134</v>
      </c>
      <c r="E34" s="340">
        <v>29134</v>
      </c>
      <c r="F34" s="340">
        <v>2</v>
      </c>
      <c r="G34" s="344"/>
      <c r="H34" s="496">
        <f t="shared" si="3"/>
        <v>87402</v>
      </c>
      <c r="I34" s="72">
        <v>29134</v>
      </c>
      <c r="J34" s="343">
        <v>29134</v>
      </c>
      <c r="K34" s="340">
        <v>2</v>
      </c>
      <c r="L34" s="344"/>
    </row>
    <row r="35" spans="2:12" s="20" customFormat="1" ht="13.5">
      <c r="B35" s="90" t="s">
        <v>99</v>
      </c>
      <c r="C35" s="498">
        <f t="shared" si="2"/>
        <v>87402</v>
      </c>
      <c r="D35" s="72">
        <v>29134</v>
      </c>
      <c r="E35" s="340">
        <v>29134</v>
      </c>
      <c r="F35" s="340">
        <v>2</v>
      </c>
      <c r="G35" s="344"/>
      <c r="H35" s="496">
        <f t="shared" si="3"/>
        <v>87402</v>
      </c>
      <c r="I35" s="72">
        <v>29134</v>
      </c>
      <c r="J35" s="343">
        <v>29134</v>
      </c>
      <c r="K35" s="340">
        <v>2</v>
      </c>
      <c r="L35" s="344"/>
    </row>
    <row r="36" spans="2:12" s="20" customFormat="1" ht="13.5">
      <c r="B36" s="90" t="s">
        <v>100</v>
      </c>
      <c r="C36" s="498">
        <f t="shared" si="2"/>
        <v>87402</v>
      </c>
      <c r="D36" s="72">
        <v>29134</v>
      </c>
      <c r="E36" s="340">
        <v>29134</v>
      </c>
      <c r="F36" s="340">
        <v>2</v>
      </c>
      <c r="G36" s="344"/>
      <c r="H36" s="496">
        <f t="shared" si="3"/>
        <v>87402</v>
      </c>
      <c r="I36" s="72">
        <v>29134</v>
      </c>
      <c r="J36" s="343">
        <v>29134</v>
      </c>
      <c r="K36" s="340">
        <v>2</v>
      </c>
      <c r="L36" s="344"/>
    </row>
    <row r="37" spans="2:12" s="20" customFormat="1" ht="13.5">
      <c r="B37" s="90" t="s">
        <v>101</v>
      </c>
      <c r="C37" s="498">
        <f t="shared" si="2"/>
        <v>87402</v>
      </c>
      <c r="D37" s="72">
        <v>29134</v>
      </c>
      <c r="E37" s="340">
        <v>29134</v>
      </c>
      <c r="F37" s="340">
        <v>2</v>
      </c>
      <c r="G37" s="344"/>
      <c r="H37" s="496">
        <f t="shared" si="3"/>
        <v>87402</v>
      </c>
      <c r="I37" s="72">
        <v>29134</v>
      </c>
      <c r="J37" s="343">
        <v>29134</v>
      </c>
      <c r="K37" s="340">
        <v>2</v>
      </c>
      <c r="L37" s="344"/>
    </row>
    <row r="38" spans="2:12" s="20" customFormat="1" ht="13.5">
      <c r="B38" s="90" t="s">
        <v>102</v>
      </c>
      <c r="C38" s="498">
        <f t="shared" si="2"/>
        <v>87402</v>
      </c>
      <c r="D38" s="72">
        <v>29134</v>
      </c>
      <c r="E38" s="340">
        <v>29134</v>
      </c>
      <c r="F38" s="340">
        <v>2</v>
      </c>
      <c r="G38" s="344"/>
      <c r="H38" s="496">
        <f t="shared" si="3"/>
        <v>87402</v>
      </c>
      <c r="I38" s="72">
        <v>29134</v>
      </c>
      <c r="J38" s="343">
        <v>29134</v>
      </c>
      <c r="K38" s="340">
        <v>2</v>
      </c>
      <c r="L38" s="344"/>
    </row>
    <row r="39" spans="2:12" s="20" customFormat="1" ht="13.5">
      <c r="B39" s="90" t="s">
        <v>103</v>
      </c>
      <c r="C39" s="498">
        <f t="shared" si="2"/>
        <v>87402</v>
      </c>
      <c r="D39" s="72">
        <v>29134</v>
      </c>
      <c r="E39" s="340">
        <v>29134</v>
      </c>
      <c r="F39" s="340">
        <v>2</v>
      </c>
      <c r="G39" s="344"/>
      <c r="H39" s="496">
        <f t="shared" si="3"/>
        <v>87402</v>
      </c>
      <c r="I39" s="72">
        <v>29134</v>
      </c>
      <c r="J39" s="343">
        <v>29134</v>
      </c>
      <c r="K39" s="340">
        <v>2</v>
      </c>
      <c r="L39" s="344"/>
    </row>
    <row r="40" spans="2:12" s="20" customFormat="1" ht="13.5">
      <c r="B40" s="90" t="s">
        <v>104</v>
      </c>
      <c r="C40" s="498">
        <f t="shared" si="2"/>
        <v>87402</v>
      </c>
      <c r="D40" s="72">
        <v>29134</v>
      </c>
      <c r="E40" s="340">
        <v>29134</v>
      </c>
      <c r="F40" s="340">
        <v>2</v>
      </c>
      <c r="G40" s="344"/>
      <c r="H40" s="496">
        <f t="shared" si="3"/>
        <v>87402</v>
      </c>
      <c r="I40" s="72">
        <v>29134</v>
      </c>
      <c r="J40" s="343">
        <v>29134</v>
      </c>
      <c r="K40" s="340">
        <v>2</v>
      </c>
      <c r="L40" s="344"/>
    </row>
    <row r="41" spans="2:12" s="20" customFormat="1" ht="14.25" thickBot="1">
      <c r="B41" s="92" t="s">
        <v>105</v>
      </c>
      <c r="C41" s="498">
        <f>D41+(E41*F41)</f>
        <v>87402</v>
      </c>
      <c r="D41" s="72">
        <v>29134</v>
      </c>
      <c r="E41" s="340">
        <v>29134</v>
      </c>
      <c r="F41" s="340">
        <v>2</v>
      </c>
      <c r="G41" s="350"/>
      <c r="H41" s="496">
        <f t="shared" si="3"/>
        <v>87402</v>
      </c>
      <c r="I41" s="72">
        <v>29134</v>
      </c>
      <c r="J41" s="343">
        <v>29134</v>
      </c>
      <c r="K41" s="340">
        <v>2</v>
      </c>
      <c r="L41" s="350"/>
    </row>
    <row r="42" spans="2:12" s="20" customFormat="1" ht="14.25" thickBot="1">
      <c r="B42" s="94" t="s">
        <v>21</v>
      </c>
      <c r="C42" s="499">
        <f>SUM(C30:C41)</f>
        <v>1048824</v>
      </c>
      <c r="D42" s="81">
        <f>SUM(D30:D41)</f>
        <v>349608</v>
      </c>
      <c r="E42" s="354">
        <f>SUM(E30:E41)</f>
        <v>349608</v>
      </c>
      <c r="F42" s="354">
        <f>SUM(F30:F41)</f>
        <v>24</v>
      </c>
      <c r="G42" s="355"/>
      <c r="H42" s="497">
        <f>SUM(H30:H41)</f>
        <v>1048824</v>
      </c>
      <c r="I42" s="81">
        <f>SUM(I30:I41)</f>
        <v>349608</v>
      </c>
      <c r="J42" s="349">
        <f>SUM(J30:J41)</f>
        <v>349608</v>
      </c>
      <c r="K42" s="354">
        <v>24</v>
      </c>
      <c r="L42" s="355"/>
    </row>
    <row r="43" spans="2:12" s="20" customFormat="1" ht="14.25" thickBot="1">
      <c r="B43" s="95" t="s">
        <v>106</v>
      </c>
      <c r="C43" s="84"/>
      <c r="D43" s="84">
        <v>29134</v>
      </c>
      <c r="E43" s="356">
        <v>29134</v>
      </c>
      <c r="F43" s="356"/>
      <c r="G43" s="357"/>
      <c r="H43" s="96"/>
      <c r="I43" s="84">
        <v>29134</v>
      </c>
      <c r="J43" s="356">
        <v>29134</v>
      </c>
      <c r="K43" s="356">
        <v>1</v>
      </c>
      <c r="L43" s="357"/>
    </row>
    <row r="44" spans="2:12" s="20" customFormat="1" ht="13.5">
      <c r="B44" s="97"/>
      <c r="C44" s="98"/>
      <c r="D44" s="98"/>
      <c r="E44" s="73"/>
      <c r="F44" s="73"/>
      <c r="G44" s="73"/>
      <c r="H44" s="98"/>
      <c r="I44" s="98"/>
      <c r="J44" s="73"/>
      <c r="K44" s="73"/>
      <c r="L44" s="73"/>
    </row>
    <row r="45" spans="2:12" s="20" customFormat="1" ht="13.5">
      <c r="B45" s="97"/>
      <c r="C45" s="98"/>
      <c r="D45" s="98"/>
      <c r="E45" s="73"/>
      <c r="F45" s="73"/>
      <c r="G45" s="73"/>
      <c r="H45" s="98"/>
      <c r="I45" s="98"/>
      <c r="J45" s="73"/>
      <c r="K45" s="73"/>
      <c r="L45" s="73"/>
    </row>
    <row r="46" spans="2:12" ht="12.7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  <ignoredErrors>
    <ignoredError sqref="D2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view="pageBreakPreview" zoomScale="60" zoomScalePageLayoutView="0" workbookViewId="0" topLeftCell="A2">
      <selection activeCell="L2" sqref="L2"/>
    </sheetView>
  </sheetViews>
  <sheetFormatPr defaultColWidth="9.140625" defaultRowHeight="12.75"/>
  <cols>
    <col min="3" max="13" width="12.7109375" style="0" customWidth="1"/>
  </cols>
  <sheetData>
    <row r="2" ht="15">
      <c r="L2" s="9" t="s">
        <v>660</v>
      </c>
    </row>
    <row r="3" spans="2:12" s="20" customFormat="1" ht="20.25" customHeight="1">
      <c r="B3" s="894" t="s">
        <v>522</v>
      </c>
      <c r="C3" s="894"/>
      <c r="D3" s="894"/>
      <c r="E3" s="894"/>
      <c r="F3" s="894"/>
      <c r="G3" s="894"/>
      <c r="H3" s="894"/>
      <c r="I3" s="894"/>
      <c r="J3" s="894"/>
      <c r="K3" s="64"/>
      <c r="L3" s="64"/>
    </row>
    <row r="4" spans="2:13" s="20" customFormat="1" ht="14.25" thickBot="1">
      <c r="B4" s="65"/>
      <c r="C4" s="66"/>
      <c r="D4" s="66"/>
      <c r="E4" s="66"/>
      <c r="F4" s="66"/>
      <c r="G4" s="65"/>
      <c r="H4" s="65"/>
      <c r="I4" s="65"/>
      <c r="J4" s="67" t="s">
        <v>43</v>
      </c>
      <c r="K4" s="65"/>
      <c r="L4" s="67"/>
      <c r="M4" s="51"/>
    </row>
    <row r="5" spans="2:13" s="20" customFormat="1" ht="30" customHeight="1">
      <c r="B5" s="895" t="s">
        <v>515</v>
      </c>
      <c r="C5" s="896" t="s">
        <v>717</v>
      </c>
      <c r="D5" s="897"/>
      <c r="E5" s="897"/>
      <c r="F5" s="898"/>
      <c r="G5" s="897" t="s">
        <v>718</v>
      </c>
      <c r="H5" s="897"/>
      <c r="I5" s="897"/>
      <c r="J5" s="898"/>
      <c r="K5" s="68"/>
      <c r="L5" s="68"/>
      <c r="M5" s="51"/>
    </row>
    <row r="6" spans="2:13" s="20" customFormat="1" ht="30" customHeight="1" thickBot="1">
      <c r="B6" s="876"/>
      <c r="C6" s="99" t="s">
        <v>519</v>
      </c>
      <c r="D6" s="100" t="s">
        <v>474</v>
      </c>
      <c r="E6" s="100" t="s">
        <v>517</v>
      </c>
      <c r="F6" s="101" t="s">
        <v>518</v>
      </c>
      <c r="G6" s="99" t="s">
        <v>519</v>
      </c>
      <c r="H6" s="100" t="s">
        <v>474</v>
      </c>
      <c r="I6" s="100" t="s">
        <v>517</v>
      </c>
      <c r="J6" s="101" t="s">
        <v>518</v>
      </c>
      <c r="K6" s="69"/>
      <c r="L6" s="69"/>
      <c r="M6" s="51"/>
    </row>
    <row r="7" spans="2:13" s="20" customFormat="1" ht="14.25" thickBot="1">
      <c r="B7" s="102"/>
      <c r="C7" s="103" t="s">
        <v>520</v>
      </c>
      <c r="D7" s="104">
        <v>1</v>
      </c>
      <c r="E7" s="104">
        <v>2</v>
      </c>
      <c r="F7" s="105">
        <v>3</v>
      </c>
      <c r="G7" s="103" t="s">
        <v>520</v>
      </c>
      <c r="H7" s="104">
        <v>1</v>
      </c>
      <c r="I7" s="104">
        <v>2</v>
      </c>
      <c r="J7" s="105">
        <v>3</v>
      </c>
      <c r="K7" s="69"/>
      <c r="L7" s="69"/>
      <c r="M7" s="51"/>
    </row>
    <row r="8" spans="2:13" s="20" customFormat="1" ht="13.5">
      <c r="B8" s="70" t="s">
        <v>94</v>
      </c>
      <c r="C8" s="494">
        <f>D8+(E8*F8)</f>
        <v>0</v>
      </c>
      <c r="D8" s="72"/>
      <c r="E8" s="340"/>
      <c r="F8" s="341"/>
      <c r="G8" s="494">
        <f>H8+(I8*J8)</f>
        <v>0</v>
      </c>
      <c r="H8" s="72"/>
      <c r="I8" s="340"/>
      <c r="J8" s="341"/>
      <c r="K8" s="73"/>
      <c r="L8" s="73"/>
      <c r="M8" s="51"/>
    </row>
    <row r="9" spans="2:13" s="20" customFormat="1" ht="13.5">
      <c r="B9" s="74" t="s">
        <v>95</v>
      </c>
      <c r="C9" s="494">
        <f aca="true" t="shared" si="0" ref="C9:C19">D9+(E9*F9)</f>
        <v>0</v>
      </c>
      <c r="D9" s="76"/>
      <c r="E9" s="343"/>
      <c r="F9" s="344"/>
      <c r="G9" s="514">
        <f aca="true" t="shared" si="1" ref="G9:G19">H9+(I9*J9)</f>
        <v>0</v>
      </c>
      <c r="H9" s="76"/>
      <c r="I9" s="343"/>
      <c r="J9" s="344"/>
      <c r="K9" s="73"/>
      <c r="L9" s="73"/>
      <c r="M9" s="51"/>
    </row>
    <row r="10" spans="2:13" s="20" customFormat="1" ht="13.5">
      <c r="B10" s="74" t="s">
        <v>96</v>
      </c>
      <c r="C10" s="494">
        <f t="shared" si="0"/>
        <v>0</v>
      </c>
      <c r="D10" s="76"/>
      <c r="E10" s="343"/>
      <c r="F10" s="344"/>
      <c r="G10" s="514">
        <f t="shared" si="1"/>
        <v>0</v>
      </c>
      <c r="H10" s="76"/>
      <c r="I10" s="343"/>
      <c r="J10" s="344"/>
      <c r="K10" s="73"/>
      <c r="L10" s="73"/>
      <c r="M10" s="51"/>
    </row>
    <row r="11" spans="2:13" s="20" customFormat="1" ht="13.5">
      <c r="B11" s="74" t="s">
        <v>97</v>
      </c>
      <c r="C11" s="494">
        <f t="shared" si="0"/>
        <v>0</v>
      </c>
      <c r="D11" s="76"/>
      <c r="E11" s="343"/>
      <c r="F11" s="344"/>
      <c r="G11" s="514">
        <f t="shared" si="1"/>
        <v>0</v>
      </c>
      <c r="H11" s="76"/>
      <c r="I11" s="343"/>
      <c r="J11" s="344"/>
      <c r="K11" s="73"/>
      <c r="L11" s="73"/>
      <c r="M11" s="51"/>
    </row>
    <row r="12" spans="2:13" s="20" customFormat="1" ht="13.5">
      <c r="B12" s="74" t="s">
        <v>98</v>
      </c>
      <c r="C12" s="494">
        <f t="shared" si="0"/>
        <v>0</v>
      </c>
      <c r="D12" s="76"/>
      <c r="E12" s="343"/>
      <c r="F12" s="344"/>
      <c r="G12" s="514">
        <f t="shared" si="1"/>
        <v>0</v>
      </c>
      <c r="H12" s="76"/>
      <c r="I12" s="343"/>
      <c r="J12" s="344"/>
      <c r="K12" s="73"/>
      <c r="L12" s="73"/>
      <c r="M12" s="51"/>
    </row>
    <row r="13" spans="2:13" s="20" customFormat="1" ht="13.5">
      <c r="B13" s="74" t="s">
        <v>99</v>
      </c>
      <c r="C13" s="494">
        <f t="shared" si="0"/>
        <v>0</v>
      </c>
      <c r="D13" s="76"/>
      <c r="E13" s="343"/>
      <c r="F13" s="344"/>
      <c r="G13" s="514">
        <f t="shared" si="1"/>
        <v>0</v>
      </c>
      <c r="H13" s="76"/>
      <c r="I13" s="343"/>
      <c r="J13" s="344"/>
      <c r="K13" s="73"/>
      <c r="L13" s="73"/>
      <c r="M13" s="51"/>
    </row>
    <row r="14" spans="2:13" s="20" customFormat="1" ht="13.5">
      <c r="B14" s="74" t="s">
        <v>100</v>
      </c>
      <c r="C14" s="494">
        <f t="shared" si="0"/>
        <v>0</v>
      </c>
      <c r="D14" s="76"/>
      <c r="E14" s="343"/>
      <c r="F14" s="344"/>
      <c r="G14" s="514">
        <f t="shared" si="1"/>
        <v>0</v>
      </c>
      <c r="H14" s="76"/>
      <c r="I14" s="343"/>
      <c r="J14" s="344"/>
      <c r="K14" s="73"/>
      <c r="L14" s="73"/>
      <c r="M14" s="51"/>
    </row>
    <row r="15" spans="2:13" s="20" customFormat="1" ht="13.5">
      <c r="B15" s="74" t="s">
        <v>101</v>
      </c>
      <c r="C15" s="494">
        <f t="shared" si="0"/>
        <v>0</v>
      </c>
      <c r="D15" s="76"/>
      <c r="E15" s="343"/>
      <c r="F15" s="344"/>
      <c r="G15" s="514">
        <f t="shared" si="1"/>
        <v>0</v>
      </c>
      <c r="H15" s="76"/>
      <c r="I15" s="343"/>
      <c r="J15" s="344"/>
      <c r="K15" s="73"/>
      <c r="L15" s="73"/>
      <c r="M15" s="51"/>
    </row>
    <row r="16" spans="2:13" s="20" customFormat="1" ht="13.5">
      <c r="B16" s="74" t="s">
        <v>102</v>
      </c>
      <c r="C16" s="494">
        <f t="shared" si="0"/>
        <v>0</v>
      </c>
      <c r="D16" s="76"/>
      <c r="E16" s="343"/>
      <c r="F16" s="344"/>
      <c r="G16" s="514">
        <f t="shared" si="1"/>
        <v>0</v>
      </c>
      <c r="H16" s="76"/>
      <c r="I16" s="343"/>
      <c r="J16" s="344"/>
      <c r="K16" s="73"/>
      <c r="L16" s="73"/>
      <c r="M16" s="51"/>
    </row>
    <row r="17" spans="2:13" s="20" customFormat="1" ht="13.5">
      <c r="B17" s="74" t="s">
        <v>103</v>
      </c>
      <c r="C17" s="494">
        <f t="shared" si="0"/>
        <v>0</v>
      </c>
      <c r="D17" s="76"/>
      <c r="E17" s="343"/>
      <c r="F17" s="344"/>
      <c r="G17" s="514">
        <f t="shared" si="1"/>
        <v>0</v>
      </c>
      <c r="H17" s="76"/>
      <c r="I17" s="343"/>
      <c r="J17" s="344"/>
      <c r="K17" s="73"/>
      <c r="L17" s="73"/>
      <c r="M17" s="51"/>
    </row>
    <row r="18" spans="2:13" s="20" customFormat="1" ht="13.5">
      <c r="B18" s="74" t="s">
        <v>104</v>
      </c>
      <c r="C18" s="494">
        <f t="shared" si="0"/>
        <v>0</v>
      </c>
      <c r="D18" s="76"/>
      <c r="E18" s="343"/>
      <c r="F18" s="344"/>
      <c r="G18" s="514">
        <f t="shared" si="1"/>
        <v>0</v>
      </c>
      <c r="H18" s="76"/>
      <c r="I18" s="343"/>
      <c r="J18" s="344"/>
      <c r="K18" s="73"/>
      <c r="L18" s="73"/>
      <c r="M18" s="51"/>
    </row>
    <row r="19" spans="2:13" s="20" customFormat="1" ht="14.25" thickBot="1">
      <c r="B19" s="77" t="s">
        <v>105</v>
      </c>
      <c r="C19" s="494">
        <f t="shared" si="0"/>
        <v>0</v>
      </c>
      <c r="D19" s="79"/>
      <c r="E19" s="349"/>
      <c r="F19" s="350"/>
      <c r="G19" s="515">
        <f t="shared" si="1"/>
        <v>0</v>
      </c>
      <c r="H19" s="79"/>
      <c r="I19" s="349"/>
      <c r="J19" s="350"/>
      <c r="K19" s="73"/>
      <c r="L19" s="73"/>
      <c r="M19" s="51"/>
    </row>
    <row r="20" spans="2:13" s="20" customFormat="1" ht="14.25" thickBot="1">
      <c r="B20" s="80" t="s">
        <v>21</v>
      </c>
      <c r="C20" s="513">
        <f>SUM(C8:C19)</f>
        <v>0</v>
      </c>
      <c r="D20" s="500"/>
      <c r="E20" s="501"/>
      <c r="F20" s="502"/>
      <c r="G20" s="513">
        <f>SUM(G8:G19)</f>
        <v>0</v>
      </c>
      <c r="H20" s="500"/>
      <c r="I20" s="501"/>
      <c r="J20" s="502"/>
      <c r="K20" s="73"/>
      <c r="L20" s="73"/>
      <c r="M20" s="51"/>
    </row>
    <row r="21" spans="2:13" s="20" customFormat="1" ht="14.25" thickBot="1">
      <c r="B21" s="82" t="s">
        <v>106</v>
      </c>
      <c r="C21" s="503"/>
      <c r="D21" s="504"/>
      <c r="E21" s="505"/>
      <c r="F21" s="506"/>
      <c r="G21" s="503"/>
      <c r="H21" s="504"/>
      <c r="I21" s="505"/>
      <c r="J21" s="506"/>
      <c r="K21" s="73"/>
      <c r="L21" s="73"/>
      <c r="M21" s="51"/>
    </row>
    <row r="22" spans="2:12" s="20" customFormat="1" ht="12.7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2:12" s="20" customFormat="1" ht="12.7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2:12" s="20" customFormat="1" ht="12.7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2:12" s="20" customFormat="1" ht="20.25" customHeight="1">
      <c r="B25" s="894" t="s">
        <v>523</v>
      </c>
      <c r="C25" s="894"/>
      <c r="D25" s="894"/>
      <c r="E25" s="894"/>
      <c r="F25" s="894"/>
      <c r="G25" s="894"/>
      <c r="H25" s="894"/>
      <c r="I25" s="894"/>
      <c r="J25" s="894"/>
      <c r="K25" s="894"/>
      <c r="L25" s="894"/>
    </row>
    <row r="26" spans="2:12" s="20" customFormat="1" ht="14.25" thickBot="1">
      <c r="B26" s="86"/>
      <c r="C26" s="87"/>
      <c r="D26" s="87"/>
      <c r="E26" s="87"/>
      <c r="F26" s="87"/>
      <c r="G26" s="86"/>
      <c r="H26" s="73"/>
      <c r="I26" s="73"/>
      <c r="J26" s="73"/>
      <c r="K26" s="65"/>
      <c r="L26" s="67" t="s">
        <v>43</v>
      </c>
    </row>
    <row r="27" spans="2:12" s="20" customFormat="1" ht="30" customHeight="1">
      <c r="B27" s="860" t="s">
        <v>515</v>
      </c>
      <c r="C27" s="900" t="s">
        <v>717</v>
      </c>
      <c r="D27" s="897"/>
      <c r="E27" s="897"/>
      <c r="F27" s="897"/>
      <c r="G27" s="898"/>
      <c r="H27" s="896" t="s">
        <v>718</v>
      </c>
      <c r="I27" s="897"/>
      <c r="J27" s="897"/>
      <c r="K27" s="897"/>
      <c r="L27" s="898"/>
    </row>
    <row r="28" spans="2:12" s="20" customFormat="1" ht="30" customHeight="1" thickBot="1">
      <c r="B28" s="899"/>
      <c r="C28" s="100" t="s">
        <v>519</v>
      </c>
      <c r="D28" s="100" t="s">
        <v>474</v>
      </c>
      <c r="E28" s="100" t="s">
        <v>517</v>
      </c>
      <c r="F28" s="100" t="s">
        <v>518</v>
      </c>
      <c r="G28" s="106" t="s">
        <v>521</v>
      </c>
      <c r="H28" s="100" t="s">
        <v>519</v>
      </c>
      <c r="I28" s="100" t="s">
        <v>474</v>
      </c>
      <c r="J28" s="100" t="s">
        <v>517</v>
      </c>
      <c r="K28" s="100" t="s">
        <v>518</v>
      </c>
      <c r="L28" s="106" t="s">
        <v>521</v>
      </c>
    </row>
    <row r="29" spans="2:12" s="20" customFormat="1" ht="14.25" thickBot="1">
      <c r="B29" s="107"/>
      <c r="C29" s="104" t="s">
        <v>520</v>
      </c>
      <c r="D29" s="104">
        <v>1</v>
      </c>
      <c r="E29" s="104">
        <v>2</v>
      </c>
      <c r="F29" s="104">
        <v>3</v>
      </c>
      <c r="G29" s="108">
        <v>4</v>
      </c>
      <c r="H29" s="104" t="s">
        <v>520</v>
      </c>
      <c r="I29" s="104">
        <v>1</v>
      </c>
      <c r="J29" s="104">
        <v>2</v>
      </c>
      <c r="K29" s="104">
        <v>3</v>
      </c>
      <c r="L29" s="108">
        <v>4</v>
      </c>
    </row>
    <row r="30" spans="2:12" s="20" customFormat="1" ht="13.5">
      <c r="B30" s="88" t="s">
        <v>94</v>
      </c>
      <c r="C30" s="498">
        <f>D30+(E30*F30)</f>
        <v>0</v>
      </c>
      <c r="D30" s="72"/>
      <c r="E30" s="340"/>
      <c r="F30" s="340"/>
      <c r="G30" s="341"/>
      <c r="H30" s="496">
        <f>I30+(J30*K30)</f>
        <v>0</v>
      </c>
      <c r="I30" s="72"/>
      <c r="J30" s="340"/>
      <c r="K30" s="340"/>
      <c r="L30" s="341"/>
    </row>
    <row r="31" spans="2:12" s="20" customFormat="1" ht="13.5">
      <c r="B31" s="90" t="s">
        <v>95</v>
      </c>
      <c r="C31" s="516">
        <f aca="true" t="shared" si="2" ref="C31:C41">D31+(E31*F31)</f>
        <v>0</v>
      </c>
      <c r="D31" s="76"/>
      <c r="E31" s="343"/>
      <c r="F31" s="343"/>
      <c r="G31" s="344"/>
      <c r="H31" s="519">
        <f aca="true" t="shared" si="3" ref="H31:H41">I31+(J31*K31)</f>
        <v>0</v>
      </c>
      <c r="I31" s="76"/>
      <c r="J31" s="343"/>
      <c r="K31" s="343"/>
      <c r="L31" s="344"/>
    </row>
    <row r="32" spans="2:12" s="20" customFormat="1" ht="13.5">
      <c r="B32" s="90" t="s">
        <v>96</v>
      </c>
      <c r="C32" s="516">
        <f t="shared" si="2"/>
        <v>0</v>
      </c>
      <c r="D32" s="76"/>
      <c r="E32" s="343"/>
      <c r="F32" s="343"/>
      <c r="G32" s="344"/>
      <c r="H32" s="519">
        <f t="shared" si="3"/>
        <v>0</v>
      </c>
      <c r="I32" s="76"/>
      <c r="J32" s="343"/>
      <c r="K32" s="343"/>
      <c r="L32" s="344"/>
    </row>
    <row r="33" spans="2:12" s="20" customFormat="1" ht="13.5">
      <c r="B33" s="90" t="s">
        <v>97</v>
      </c>
      <c r="C33" s="516">
        <f t="shared" si="2"/>
        <v>0</v>
      </c>
      <c r="D33" s="76"/>
      <c r="E33" s="343"/>
      <c r="F33" s="343"/>
      <c r="G33" s="344"/>
      <c r="H33" s="519">
        <f t="shared" si="3"/>
        <v>0</v>
      </c>
      <c r="I33" s="76"/>
      <c r="J33" s="343"/>
      <c r="K33" s="343"/>
      <c r="L33" s="344"/>
    </row>
    <row r="34" spans="2:12" s="20" customFormat="1" ht="13.5">
      <c r="B34" s="90" t="s">
        <v>98</v>
      </c>
      <c r="C34" s="516">
        <f t="shared" si="2"/>
        <v>0</v>
      </c>
      <c r="D34" s="76"/>
      <c r="E34" s="343"/>
      <c r="F34" s="343"/>
      <c r="G34" s="344"/>
      <c r="H34" s="519">
        <f t="shared" si="3"/>
        <v>0</v>
      </c>
      <c r="I34" s="76"/>
      <c r="J34" s="343"/>
      <c r="K34" s="343"/>
      <c r="L34" s="344"/>
    </row>
    <row r="35" spans="2:12" s="20" customFormat="1" ht="13.5">
      <c r="B35" s="90" t="s">
        <v>99</v>
      </c>
      <c r="C35" s="516">
        <f t="shared" si="2"/>
        <v>0</v>
      </c>
      <c r="D35" s="76"/>
      <c r="E35" s="343"/>
      <c r="F35" s="343"/>
      <c r="G35" s="344"/>
      <c r="H35" s="519">
        <f t="shared" si="3"/>
        <v>0</v>
      </c>
      <c r="I35" s="76"/>
      <c r="J35" s="343"/>
      <c r="K35" s="343"/>
      <c r="L35" s="344"/>
    </row>
    <row r="36" spans="2:12" s="20" customFormat="1" ht="13.5">
      <c r="B36" s="90" t="s">
        <v>100</v>
      </c>
      <c r="C36" s="516">
        <f t="shared" si="2"/>
        <v>0</v>
      </c>
      <c r="D36" s="76"/>
      <c r="E36" s="343"/>
      <c r="F36" s="343"/>
      <c r="G36" s="344"/>
      <c r="H36" s="519">
        <f t="shared" si="3"/>
        <v>0</v>
      </c>
      <c r="I36" s="76"/>
      <c r="J36" s="343"/>
      <c r="K36" s="343"/>
      <c r="L36" s="344"/>
    </row>
    <row r="37" spans="2:12" s="20" customFormat="1" ht="13.5">
      <c r="B37" s="90" t="s">
        <v>101</v>
      </c>
      <c r="C37" s="516">
        <f t="shared" si="2"/>
        <v>0</v>
      </c>
      <c r="D37" s="76"/>
      <c r="E37" s="343"/>
      <c r="F37" s="343"/>
      <c r="G37" s="344"/>
      <c r="H37" s="519">
        <f t="shared" si="3"/>
        <v>0</v>
      </c>
      <c r="I37" s="76"/>
      <c r="J37" s="343"/>
      <c r="K37" s="343"/>
      <c r="L37" s="344"/>
    </row>
    <row r="38" spans="2:12" s="20" customFormat="1" ht="13.5">
      <c r="B38" s="90" t="s">
        <v>102</v>
      </c>
      <c r="C38" s="516">
        <f t="shared" si="2"/>
        <v>0</v>
      </c>
      <c r="D38" s="76"/>
      <c r="E38" s="343"/>
      <c r="F38" s="343"/>
      <c r="G38" s="344"/>
      <c r="H38" s="519">
        <f t="shared" si="3"/>
        <v>0</v>
      </c>
      <c r="I38" s="76"/>
      <c r="J38" s="343"/>
      <c r="K38" s="343"/>
      <c r="L38" s="344"/>
    </row>
    <row r="39" spans="2:12" s="20" customFormat="1" ht="13.5">
      <c r="B39" s="90" t="s">
        <v>103</v>
      </c>
      <c r="C39" s="516">
        <f t="shared" si="2"/>
        <v>0</v>
      </c>
      <c r="D39" s="76"/>
      <c r="E39" s="343"/>
      <c r="F39" s="343"/>
      <c r="G39" s="344"/>
      <c r="H39" s="519">
        <f t="shared" si="3"/>
        <v>0</v>
      </c>
      <c r="I39" s="76"/>
      <c r="J39" s="343"/>
      <c r="K39" s="343"/>
      <c r="L39" s="344"/>
    </row>
    <row r="40" spans="2:12" s="20" customFormat="1" ht="13.5">
      <c r="B40" s="90" t="s">
        <v>104</v>
      </c>
      <c r="C40" s="516">
        <f t="shared" si="2"/>
        <v>0</v>
      </c>
      <c r="D40" s="76"/>
      <c r="E40" s="343"/>
      <c r="F40" s="343"/>
      <c r="G40" s="344"/>
      <c r="H40" s="519">
        <f t="shared" si="3"/>
        <v>0</v>
      </c>
      <c r="I40" s="76"/>
      <c r="J40" s="343"/>
      <c r="K40" s="343"/>
      <c r="L40" s="344"/>
    </row>
    <row r="41" spans="2:12" s="20" customFormat="1" ht="14.25" thickBot="1">
      <c r="B41" s="92" t="s">
        <v>105</v>
      </c>
      <c r="C41" s="517">
        <f t="shared" si="2"/>
        <v>0</v>
      </c>
      <c r="D41" s="79"/>
      <c r="E41" s="349"/>
      <c r="F41" s="349"/>
      <c r="G41" s="350"/>
      <c r="H41" s="520">
        <f t="shared" si="3"/>
        <v>0</v>
      </c>
      <c r="I41" s="79"/>
      <c r="J41" s="349"/>
      <c r="K41" s="349"/>
      <c r="L41" s="350"/>
    </row>
    <row r="42" spans="2:12" s="20" customFormat="1" ht="13.5" thickBot="1">
      <c r="B42" s="94" t="s">
        <v>21</v>
      </c>
      <c r="C42" s="518">
        <f>SUM(C30:C41)</f>
        <v>0</v>
      </c>
      <c r="D42" s="507"/>
      <c r="E42" s="508"/>
      <c r="F42" s="508"/>
      <c r="G42" s="509"/>
      <c r="H42" s="521">
        <f>SUM(H30:H41)</f>
        <v>0</v>
      </c>
      <c r="I42" s="507"/>
      <c r="J42" s="508"/>
      <c r="K42" s="508"/>
      <c r="L42" s="509"/>
    </row>
    <row r="43" spans="2:12" s="20" customFormat="1" ht="13.5" thickBot="1">
      <c r="B43" s="95" t="s">
        <v>106</v>
      </c>
      <c r="C43" s="510"/>
      <c r="D43" s="510"/>
      <c r="E43" s="511"/>
      <c r="F43" s="511"/>
      <c r="G43" s="512"/>
      <c r="H43" s="522"/>
      <c r="I43" s="510"/>
      <c r="J43" s="511"/>
      <c r="K43" s="511"/>
      <c r="L43" s="512"/>
    </row>
    <row r="44" spans="2:12" ht="12.7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52" ht="12.75">
      <c r="K52" s="20" t="s">
        <v>649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view="pageBreakPreview" zoomScale="60" zoomScaleNormal="85" zoomScalePageLayoutView="0" workbookViewId="0" topLeftCell="D1">
      <selection activeCell="C25" sqref="C25"/>
    </sheetView>
  </sheetViews>
  <sheetFormatPr defaultColWidth="9.140625" defaultRowHeight="12.75"/>
  <cols>
    <col min="1" max="1" width="9.140625" style="12" customWidth="1"/>
    <col min="2" max="2" width="29.7109375" style="12" customWidth="1"/>
    <col min="3" max="3" width="30.28125" style="12" customWidth="1"/>
    <col min="4" max="4" width="14.140625" style="12" customWidth="1"/>
    <col min="5" max="5" width="12.28125" style="12" customWidth="1"/>
    <col min="6" max="6" width="25.28125" style="12" customWidth="1"/>
    <col min="7" max="7" width="25.140625" style="12" customWidth="1"/>
    <col min="8" max="13" width="13.7109375" style="12" customWidth="1"/>
    <col min="14" max="14" width="26.7109375" style="12" customWidth="1"/>
    <col min="15" max="15" width="26.421875" style="12" customWidth="1"/>
    <col min="16" max="16" width="24.140625" style="12" customWidth="1"/>
    <col min="17" max="17" width="26.7109375" style="12" customWidth="1"/>
    <col min="18" max="21" width="12.28125" style="12" customWidth="1"/>
    <col min="22" max="16384" width="9.140625" style="12" customWidth="1"/>
  </cols>
  <sheetData>
    <row r="2" spans="17:21" ht="15">
      <c r="Q2" s="9" t="s">
        <v>659</v>
      </c>
      <c r="U2" s="38"/>
    </row>
    <row r="4" ht="15">
      <c r="A4" s="35"/>
    </row>
    <row r="5" spans="1:21" ht="15">
      <c r="A5" s="35"/>
      <c r="B5" s="906" t="s">
        <v>542</v>
      </c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36"/>
      <c r="S5" s="36"/>
      <c r="T5" s="36"/>
      <c r="U5" s="36"/>
    </row>
    <row r="6" spans="4:17" ht="15.75" thickBot="1">
      <c r="D6" s="36"/>
      <c r="E6" s="36"/>
      <c r="F6" s="36"/>
      <c r="G6" s="36"/>
      <c r="Q6" s="38"/>
    </row>
    <row r="7" spans="2:17" ht="35.25" customHeight="1">
      <c r="B7" s="907" t="s">
        <v>543</v>
      </c>
      <c r="C7" s="909" t="s">
        <v>544</v>
      </c>
      <c r="D7" s="804" t="s">
        <v>545</v>
      </c>
      <c r="E7" s="232" t="s">
        <v>546</v>
      </c>
      <c r="F7" s="804" t="s">
        <v>719</v>
      </c>
      <c r="G7" s="804" t="s">
        <v>720</v>
      </c>
      <c r="H7" s="804" t="s">
        <v>547</v>
      </c>
      <c r="I7" s="804" t="s">
        <v>548</v>
      </c>
      <c r="J7" s="804" t="s">
        <v>549</v>
      </c>
      <c r="K7" s="804" t="s">
        <v>550</v>
      </c>
      <c r="L7" s="804" t="s">
        <v>551</v>
      </c>
      <c r="M7" s="804" t="s">
        <v>552</v>
      </c>
      <c r="N7" s="901" t="s">
        <v>721</v>
      </c>
      <c r="O7" s="902"/>
      <c r="P7" s="817" t="s">
        <v>722</v>
      </c>
      <c r="Q7" s="810" t="s">
        <v>723</v>
      </c>
    </row>
    <row r="8" spans="2:17" ht="42.75" customHeight="1" thickBot="1">
      <c r="B8" s="908"/>
      <c r="C8" s="910"/>
      <c r="D8" s="805"/>
      <c r="E8" s="233" t="s">
        <v>553</v>
      </c>
      <c r="F8" s="805"/>
      <c r="G8" s="805"/>
      <c r="H8" s="805"/>
      <c r="I8" s="805"/>
      <c r="J8" s="805"/>
      <c r="K8" s="805"/>
      <c r="L8" s="805"/>
      <c r="M8" s="805"/>
      <c r="N8" s="176" t="s">
        <v>554</v>
      </c>
      <c r="O8" s="176" t="s">
        <v>555</v>
      </c>
      <c r="P8" s="818"/>
      <c r="Q8" s="811"/>
    </row>
    <row r="9" spans="2:17" ht="19.5" customHeight="1">
      <c r="B9" s="234" t="s">
        <v>556</v>
      </c>
      <c r="C9" s="415"/>
      <c r="D9" s="363"/>
      <c r="E9" s="363"/>
      <c r="F9" s="358"/>
      <c r="G9" s="358"/>
      <c r="H9" s="364"/>
      <c r="I9" s="364"/>
      <c r="J9" s="364"/>
      <c r="K9" s="364"/>
      <c r="L9" s="364"/>
      <c r="M9" s="364"/>
      <c r="N9" s="358"/>
      <c r="O9" s="365"/>
      <c r="P9" s="358"/>
      <c r="Q9" s="366"/>
    </row>
    <row r="10" spans="2:17" ht="19.5" customHeight="1">
      <c r="B10" s="235" t="s">
        <v>557</v>
      </c>
      <c r="C10" s="416"/>
      <c r="D10" s="367"/>
      <c r="E10" s="367"/>
      <c r="F10" s="310"/>
      <c r="G10" s="311"/>
      <c r="H10" s="367"/>
      <c r="I10" s="367"/>
      <c r="J10" s="367"/>
      <c r="K10" s="367"/>
      <c r="L10" s="367"/>
      <c r="M10" s="367"/>
      <c r="N10" s="368"/>
      <c r="O10" s="311"/>
      <c r="P10" s="310"/>
      <c r="Q10" s="312"/>
    </row>
    <row r="11" spans="2:17" ht="19.5" customHeight="1">
      <c r="B11" s="235" t="s">
        <v>557</v>
      </c>
      <c r="C11" s="416"/>
      <c r="D11" s="367"/>
      <c r="E11" s="367"/>
      <c r="F11" s="310"/>
      <c r="G11" s="311"/>
      <c r="H11" s="367"/>
      <c r="I11" s="367"/>
      <c r="J11" s="367"/>
      <c r="K11" s="367"/>
      <c r="L11" s="367"/>
      <c r="M11" s="367"/>
      <c r="N11" s="368"/>
      <c r="O11" s="311"/>
      <c r="P11" s="310"/>
      <c r="Q11" s="312"/>
    </row>
    <row r="12" spans="2:17" ht="19.5" customHeight="1">
      <c r="B12" s="235" t="s">
        <v>557</v>
      </c>
      <c r="C12" s="416"/>
      <c r="D12" s="367"/>
      <c r="E12" s="367"/>
      <c r="F12" s="310"/>
      <c r="G12" s="311"/>
      <c r="H12" s="367"/>
      <c r="I12" s="367"/>
      <c r="J12" s="367"/>
      <c r="K12" s="367"/>
      <c r="L12" s="367"/>
      <c r="M12" s="367"/>
      <c r="N12" s="368"/>
      <c r="O12" s="311"/>
      <c r="P12" s="310"/>
      <c r="Q12" s="312"/>
    </row>
    <row r="13" spans="2:17" ht="19.5" customHeight="1">
      <c r="B13" s="235" t="s">
        <v>557</v>
      </c>
      <c r="C13" s="416"/>
      <c r="D13" s="367"/>
      <c r="E13" s="367"/>
      <c r="F13" s="310"/>
      <c r="G13" s="311"/>
      <c r="H13" s="367"/>
      <c r="I13" s="367"/>
      <c r="J13" s="367"/>
      <c r="K13" s="367"/>
      <c r="L13" s="367"/>
      <c r="M13" s="367"/>
      <c r="N13" s="368"/>
      <c r="O13" s="311"/>
      <c r="P13" s="310"/>
      <c r="Q13" s="312"/>
    </row>
    <row r="14" spans="2:17" ht="19.5" customHeight="1">
      <c r="B14" s="235" t="s">
        <v>557</v>
      </c>
      <c r="C14" s="416"/>
      <c r="D14" s="367"/>
      <c r="E14" s="367"/>
      <c r="F14" s="310"/>
      <c r="G14" s="311"/>
      <c r="H14" s="367"/>
      <c r="I14" s="367"/>
      <c r="J14" s="367"/>
      <c r="K14" s="367"/>
      <c r="L14" s="367"/>
      <c r="M14" s="367"/>
      <c r="N14" s="368"/>
      <c r="O14" s="311"/>
      <c r="P14" s="310"/>
      <c r="Q14" s="312"/>
    </row>
    <row r="15" spans="2:17" ht="19.5" customHeight="1">
      <c r="B15" s="236" t="s">
        <v>558</v>
      </c>
      <c r="C15" s="416"/>
      <c r="D15" s="367"/>
      <c r="E15" s="367"/>
      <c r="F15" s="310"/>
      <c r="G15" s="311"/>
      <c r="H15" s="367"/>
      <c r="I15" s="367"/>
      <c r="J15" s="367"/>
      <c r="K15" s="367"/>
      <c r="L15" s="367"/>
      <c r="M15" s="367"/>
      <c r="N15" s="368"/>
      <c r="O15" s="311"/>
      <c r="P15" s="310"/>
      <c r="Q15" s="312"/>
    </row>
    <row r="16" spans="2:17" ht="19.5" customHeight="1">
      <c r="B16" s="235" t="s">
        <v>557</v>
      </c>
      <c r="C16" s="416"/>
      <c r="D16" s="367"/>
      <c r="E16" s="367"/>
      <c r="F16" s="310"/>
      <c r="G16" s="311"/>
      <c r="H16" s="367"/>
      <c r="I16" s="367"/>
      <c r="J16" s="367"/>
      <c r="K16" s="367"/>
      <c r="L16" s="367"/>
      <c r="M16" s="367"/>
      <c r="N16" s="368"/>
      <c r="O16" s="311"/>
      <c r="P16" s="310"/>
      <c r="Q16" s="312"/>
    </row>
    <row r="17" spans="2:17" ht="19.5" customHeight="1">
      <c r="B17" s="235" t="s">
        <v>557</v>
      </c>
      <c r="C17" s="416"/>
      <c r="D17" s="367"/>
      <c r="E17" s="367"/>
      <c r="F17" s="310"/>
      <c r="G17" s="311"/>
      <c r="H17" s="367"/>
      <c r="I17" s="367"/>
      <c r="J17" s="367"/>
      <c r="K17" s="367"/>
      <c r="L17" s="367"/>
      <c r="M17" s="367"/>
      <c r="N17" s="368"/>
      <c r="O17" s="311"/>
      <c r="P17" s="310"/>
      <c r="Q17" s="312"/>
    </row>
    <row r="18" spans="2:17" ht="19.5" customHeight="1">
      <c r="B18" s="235" t="s">
        <v>557</v>
      </c>
      <c r="C18" s="416"/>
      <c r="D18" s="367"/>
      <c r="E18" s="367"/>
      <c r="F18" s="310"/>
      <c r="G18" s="311"/>
      <c r="H18" s="367"/>
      <c r="I18" s="367"/>
      <c r="J18" s="367"/>
      <c r="K18" s="367"/>
      <c r="L18" s="367"/>
      <c r="M18" s="367"/>
      <c r="N18" s="368"/>
      <c r="O18" s="311"/>
      <c r="P18" s="310"/>
      <c r="Q18" s="312"/>
    </row>
    <row r="19" spans="2:17" ht="19.5" customHeight="1">
      <c r="B19" s="235" t="s">
        <v>557</v>
      </c>
      <c r="C19" s="416"/>
      <c r="D19" s="367"/>
      <c r="E19" s="367"/>
      <c r="F19" s="310"/>
      <c r="G19" s="311"/>
      <c r="H19" s="367"/>
      <c r="I19" s="367"/>
      <c r="J19" s="367"/>
      <c r="K19" s="367"/>
      <c r="L19" s="367"/>
      <c r="M19" s="367"/>
      <c r="N19" s="368"/>
      <c r="O19" s="311"/>
      <c r="P19" s="310"/>
      <c r="Q19" s="312"/>
    </row>
    <row r="20" spans="2:17" ht="19.5" customHeight="1" thickBot="1">
      <c r="B20" s="523" t="s">
        <v>557</v>
      </c>
      <c r="C20" s="524"/>
      <c r="D20" s="370"/>
      <c r="E20" s="370"/>
      <c r="F20" s="359"/>
      <c r="G20" s="360"/>
      <c r="H20" s="370"/>
      <c r="I20" s="370"/>
      <c r="J20" s="370"/>
      <c r="K20" s="370"/>
      <c r="L20" s="370"/>
      <c r="M20" s="370"/>
      <c r="N20" s="438"/>
      <c r="O20" s="313"/>
      <c r="P20" s="313"/>
      <c r="Q20" s="314"/>
    </row>
    <row r="21" spans="2:17" ht="19.5" customHeight="1" thickBot="1">
      <c r="B21" s="903" t="s">
        <v>559</v>
      </c>
      <c r="C21" s="904"/>
      <c r="D21" s="904"/>
      <c r="E21" s="905"/>
      <c r="F21" s="362"/>
      <c r="G21" s="392"/>
      <c r="H21" s="534"/>
      <c r="I21" s="535"/>
      <c r="J21" s="535"/>
      <c r="K21" s="535"/>
      <c r="L21" s="535"/>
      <c r="M21" s="536"/>
      <c r="N21" s="362"/>
      <c r="O21" s="373"/>
      <c r="P21" s="362"/>
      <c r="Q21" s="392"/>
    </row>
    <row r="22" spans="2:17" ht="19.5" customHeight="1" thickBot="1">
      <c r="B22" s="903" t="s">
        <v>560</v>
      </c>
      <c r="C22" s="904"/>
      <c r="D22" s="904"/>
      <c r="E22" s="905"/>
      <c r="F22" s="528"/>
      <c r="G22" s="526"/>
      <c r="H22" s="24"/>
      <c r="I22" s="24"/>
      <c r="J22" s="24"/>
      <c r="K22" s="24"/>
      <c r="L22" s="24"/>
      <c r="M22" s="24"/>
      <c r="N22" s="24"/>
      <c r="O22" s="237"/>
      <c r="P22" s="532"/>
      <c r="Q22" s="530"/>
    </row>
    <row r="23" spans="2:17" ht="19.5" customHeight="1" thickBot="1">
      <c r="B23" s="903" t="s">
        <v>561</v>
      </c>
      <c r="C23" s="904"/>
      <c r="D23" s="904"/>
      <c r="E23" s="905"/>
      <c r="F23" s="529"/>
      <c r="G23" s="525"/>
      <c r="H23" s="24"/>
      <c r="I23" s="24"/>
      <c r="J23" s="24"/>
      <c r="K23" s="24"/>
      <c r="L23" s="24"/>
      <c r="M23" s="24"/>
      <c r="N23" s="24"/>
      <c r="O23" s="237"/>
      <c r="P23" s="533"/>
      <c r="Q23" s="531"/>
    </row>
    <row r="24" spans="8:13" ht="15">
      <c r="H24" s="24"/>
      <c r="I24" s="24"/>
      <c r="J24" s="24"/>
      <c r="K24" s="24"/>
      <c r="L24" s="24"/>
      <c r="M24" s="24"/>
    </row>
    <row r="25" spans="2:13" ht="15">
      <c r="B25" s="166"/>
      <c r="C25" s="166" t="s">
        <v>770</v>
      </c>
      <c r="H25" s="24"/>
      <c r="I25" s="24"/>
      <c r="J25" s="24"/>
      <c r="K25" s="24"/>
      <c r="L25" s="24"/>
      <c r="M25" s="24"/>
    </row>
    <row r="26" spans="8:13" ht="15">
      <c r="H26" s="24"/>
      <c r="I26" s="24"/>
      <c r="J26" s="24"/>
      <c r="K26" s="24"/>
      <c r="L26" s="24"/>
      <c r="M26" s="24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3:O43"/>
  <sheetViews>
    <sheetView showGridLines="0" view="pageBreakPreview" zoomScale="60" zoomScaleNormal="75" zoomScalePageLayoutView="0" workbookViewId="0" topLeftCell="D10">
      <selection activeCell="W28" sqref="W28"/>
    </sheetView>
  </sheetViews>
  <sheetFormatPr defaultColWidth="9.140625" defaultRowHeight="12.75"/>
  <cols>
    <col min="1" max="2" width="9.140625" style="12" customWidth="1"/>
    <col min="3" max="3" width="12.7109375" style="12" customWidth="1"/>
    <col min="4" max="4" width="40.7109375" style="12" customWidth="1"/>
    <col min="5" max="9" width="20.7109375" style="12" customWidth="1"/>
    <col min="10" max="10" width="1.7109375" style="12" customWidth="1"/>
    <col min="11" max="11" width="12.57421875" style="12" customWidth="1"/>
    <col min="12" max="12" width="12.00390625" style="12" customWidth="1"/>
    <col min="13" max="13" width="10.8515625" style="12" customWidth="1"/>
    <col min="14" max="14" width="11.8515625" style="12" customWidth="1"/>
    <col min="15" max="15" width="12.140625" style="12" customWidth="1"/>
    <col min="16" max="16" width="13.28125" style="12" customWidth="1"/>
    <col min="17" max="16384" width="9.140625" style="12" customWidth="1"/>
  </cols>
  <sheetData>
    <row r="3" spans="8:9" ht="15">
      <c r="H3" s="9"/>
      <c r="I3" s="9" t="s">
        <v>655</v>
      </c>
    </row>
    <row r="4" spans="3:8" ht="15">
      <c r="C4" s="238"/>
      <c r="D4" s="239"/>
      <c r="E4" s="239"/>
      <c r="F4" s="239"/>
      <c r="G4" s="239"/>
      <c r="H4" s="239"/>
    </row>
    <row r="5" spans="3:9" ht="23.25" customHeight="1">
      <c r="C5" s="917" t="s">
        <v>724</v>
      </c>
      <c r="D5" s="917"/>
      <c r="E5" s="917"/>
      <c r="F5" s="917"/>
      <c r="G5" s="917"/>
      <c r="H5" s="917"/>
      <c r="I5" s="917"/>
    </row>
    <row r="6" spans="3:9" ht="13.5" customHeight="1">
      <c r="C6" s="240"/>
      <c r="D6" s="240"/>
      <c r="E6" s="240"/>
      <c r="F6" s="240"/>
      <c r="G6" s="240"/>
      <c r="H6" s="240"/>
      <c r="I6" s="35"/>
    </row>
    <row r="7" spans="3:8" ht="15.75" customHeight="1">
      <c r="C7" s="241"/>
      <c r="D7" s="241"/>
      <c r="E7" s="241"/>
      <c r="F7" s="241"/>
      <c r="G7" s="242"/>
      <c r="H7" s="242"/>
    </row>
    <row r="8" spans="3:9" ht="15.75" thickBot="1">
      <c r="C8" s="241"/>
      <c r="D8" s="241"/>
      <c r="E8" s="248"/>
      <c r="F8" s="241"/>
      <c r="G8" s="241"/>
      <c r="I8" s="243" t="s">
        <v>43</v>
      </c>
    </row>
    <row r="9" spans="3:9" ht="32.25" customHeight="1">
      <c r="C9" s="918" t="s">
        <v>2</v>
      </c>
      <c r="D9" s="920" t="s">
        <v>80</v>
      </c>
      <c r="E9" s="851" t="s">
        <v>805</v>
      </c>
      <c r="F9" s="804" t="s">
        <v>799</v>
      </c>
      <c r="G9" s="804" t="s">
        <v>800</v>
      </c>
      <c r="H9" s="804" t="s">
        <v>801</v>
      </c>
      <c r="I9" s="810" t="s">
        <v>802</v>
      </c>
    </row>
    <row r="10" spans="3:10" ht="29.25" customHeight="1" thickBot="1">
      <c r="C10" s="919"/>
      <c r="D10" s="921"/>
      <c r="E10" s="852"/>
      <c r="F10" s="805" t="s">
        <v>692</v>
      </c>
      <c r="G10" s="805" t="s">
        <v>693</v>
      </c>
      <c r="H10" s="805" t="s">
        <v>694</v>
      </c>
      <c r="I10" s="811" t="s">
        <v>695</v>
      </c>
      <c r="J10" s="24"/>
    </row>
    <row r="11" spans="2:10" ht="19.5" customHeight="1">
      <c r="B11" s="24"/>
      <c r="C11" s="537"/>
      <c r="D11" s="911" t="s">
        <v>32</v>
      </c>
      <c r="E11" s="911"/>
      <c r="F11" s="911"/>
      <c r="G11" s="911"/>
      <c r="H11" s="911"/>
      <c r="I11" s="912"/>
      <c r="J11" s="24"/>
    </row>
    <row r="12" spans="3:10" ht="19.5" customHeight="1">
      <c r="C12" s="161" t="s">
        <v>82</v>
      </c>
      <c r="D12" s="378" t="s">
        <v>768</v>
      </c>
      <c r="E12" s="374">
        <v>1200000</v>
      </c>
      <c r="F12" s="310">
        <v>450000</v>
      </c>
      <c r="G12" s="310">
        <v>800000</v>
      </c>
      <c r="H12" s="310">
        <v>1000000</v>
      </c>
      <c r="I12" s="312">
        <v>1200000</v>
      </c>
      <c r="J12" s="24"/>
    </row>
    <row r="13" spans="3:10" ht="19.5" customHeight="1">
      <c r="C13" s="161" t="s">
        <v>83</v>
      </c>
      <c r="D13" s="379" t="s">
        <v>815</v>
      </c>
      <c r="E13" s="374">
        <v>600000</v>
      </c>
      <c r="F13" s="310">
        <v>200000</v>
      </c>
      <c r="G13" s="310">
        <v>400000</v>
      </c>
      <c r="H13" s="310">
        <v>600000</v>
      </c>
      <c r="I13" s="312">
        <v>800000</v>
      </c>
      <c r="J13" s="24"/>
    </row>
    <row r="14" spans="3:10" ht="19.5" customHeight="1">
      <c r="C14" s="161" t="s">
        <v>84</v>
      </c>
      <c r="D14" s="379" t="s">
        <v>814</v>
      </c>
      <c r="E14" s="374">
        <v>1300000</v>
      </c>
      <c r="F14" s="310">
        <v>300000</v>
      </c>
      <c r="G14" s="310">
        <v>600000</v>
      </c>
      <c r="H14" s="310">
        <v>750000</v>
      </c>
      <c r="I14" s="312">
        <v>900000</v>
      </c>
      <c r="J14" s="24"/>
    </row>
    <row r="15" spans="3:10" ht="19.5" customHeight="1">
      <c r="C15" s="161" t="s">
        <v>85</v>
      </c>
      <c r="D15" s="378"/>
      <c r="E15" s="374"/>
      <c r="F15" s="310"/>
      <c r="G15" s="310"/>
      <c r="H15" s="310"/>
      <c r="I15" s="312"/>
      <c r="J15" s="24"/>
    </row>
    <row r="16" spans="3:10" ht="19.5" customHeight="1">
      <c r="C16" s="161" t="s">
        <v>86</v>
      </c>
      <c r="D16" s="379"/>
      <c r="E16" s="374"/>
      <c r="F16" s="310"/>
      <c r="G16" s="310"/>
      <c r="H16" s="310"/>
      <c r="I16" s="312"/>
      <c r="J16" s="24"/>
    </row>
    <row r="17" spans="3:10" ht="19.5" customHeight="1">
      <c r="C17" s="161" t="s">
        <v>87</v>
      </c>
      <c r="D17" s="378"/>
      <c r="E17" s="374"/>
      <c r="F17" s="310"/>
      <c r="G17" s="310"/>
      <c r="H17" s="310"/>
      <c r="I17" s="312"/>
      <c r="J17" s="24"/>
    </row>
    <row r="18" spans="3:10" ht="19.5" customHeight="1">
      <c r="C18" s="161" t="s">
        <v>88</v>
      </c>
      <c r="D18" s="378"/>
      <c r="E18" s="374"/>
      <c r="F18" s="310"/>
      <c r="G18" s="310"/>
      <c r="H18" s="310"/>
      <c r="I18" s="312"/>
      <c r="J18" s="24"/>
    </row>
    <row r="19" spans="3:10" ht="19.5" customHeight="1">
      <c r="C19" s="161" t="s">
        <v>89</v>
      </c>
      <c r="D19" s="379"/>
      <c r="E19" s="374"/>
      <c r="F19" s="310"/>
      <c r="G19" s="310"/>
      <c r="H19" s="310"/>
      <c r="I19" s="312"/>
      <c r="J19" s="24"/>
    </row>
    <row r="20" spans="3:10" ht="19.5" customHeight="1">
      <c r="C20" s="161" t="s">
        <v>47</v>
      </c>
      <c r="D20" s="379"/>
      <c r="E20" s="374"/>
      <c r="F20" s="310"/>
      <c r="G20" s="310"/>
      <c r="H20" s="310"/>
      <c r="I20" s="312"/>
      <c r="J20" s="24"/>
    </row>
    <row r="21" spans="3:10" ht="19.5" customHeight="1" thickBot="1">
      <c r="C21" s="250" t="s">
        <v>641</v>
      </c>
      <c r="D21" s="380"/>
      <c r="E21" s="375"/>
      <c r="F21" s="359"/>
      <c r="G21" s="359"/>
      <c r="H21" s="359"/>
      <c r="I21" s="376"/>
      <c r="J21" s="24"/>
    </row>
    <row r="22" spans="3:10" ht="19.5" customHeight="1" thickBot="1">
      <c r="C22" s="538"/>
      <c r="D22" s="547" t="s">
        <v>564</v>
      </c>
      <c r="E22" s="389"/>
      <c r="F22" s="362"/>
      <c r="G22" s="527"/>
      <c r="H22" s="361"/>
      <c r="I22" s="362"/>
      <c r="J22" s="24"/>
    </row>
    <row r="23" spans="2:10" ht="19.5" customHeight="1">
      <c r="B23" s="24"/>
      <c r="C23" s="539"/>
      <c r="D23" s="913" t="s">
        <v>33</v>
      </c>
      <c r="E23" s="913"/>
      <c r="F23" s="913"/>
      <c r="G23" s="913"/>
      <c r="H23" s="913"/>
      <c r="I23" s="914"/>
      <c r="J23" s="24"/>
    </row>
    <row r="24" spans="2:10" ht="19.5" customHeight="1">
      <c r="B24" s="24"/>
      <c r="C24" s="161" t="s">
        <v>64</v>
      </c>
      <c r="D24" s="378" t="s">
        <v>816</v>
      </c>
      <c r="E24" s="374">
        <v>2700000</v>
      </c>
      <c r="F24" s="310">
        <v>500000</v>
      </c>
      <c r="G24" s="310">
        <v>1200000</v>
      </c>
      <c r="H24" s="310">
        <v>1900000</v>
      </c>
      <c r="I24" s="312">
        <v>2550000</v>
      </c>
      <c r="J24" s="24"/>
    </row>
    <row r="25" spans="2:10" ht="19.5" customHeight="1">
      <c r="B25" s="24"/>
      <c r="C25" s="161" t="s">
        <v>67</v>
      </c>
      <c r="D25" s="378"/>
      <c r="E25" s="374"/>
      <c r="F25" s="310"/>
      <c r="G25" s="310"/>
      <c r="H25" s="310"/>
      <c r="I25" s="312"/>
      <c r="J25" s="24"/>
    </row>
    <row r="26" spans="3:10" ht="19.5" customHeight="1">
      <c r="C26" s="161" t="s">
        <v>68</v>
      </c>
      <c r="D26" s="378"/>
      <c r="E26" s="374"/>
      <c r="F26" s="310"/>
      <c r="G26" s="310"/>
      <c r="H26" s="310"/>
      <c r="I26" s="312"/>
      <c r="J26" s="24"/>
    </row>
    <row r="27" spans="3:10" ht="19.5" customHeight="1">
      <c r="C27" s="161" t="s">
        <v>72</v>
      </c>
      <c r="D27" s="379"/>
      <c r="E27" s="374"/>
      <c r="F27" s="310"/>
      <c r="G27" s="310"/>
      <c r="H27" s="310"/>
      <c r="I27" s="312"/>
      <c r="J27" s="24"/>
    </row>
    <row r="28" spans="3:10" ht="19.5" customHeight="1">
      <c r="C28" s="161" t="s">
        <v>73</v>
      </c>
      <c r="D28" s="379"/>
      <c r="E28" s="374"/>
      <c r="F28" s="310"/>
      <c r="G28" s="310"/>
      <c r="H28" s="310"/>
      <c r="I28" s="312"/>
      <c r="J28" s="24"/>
    </row>
    <row r="29" spans="3:10" ht="19.5" customHeight="1">
      <c r="C29" s="161" t="s">
        <v>74</v>
      </c>
      <c r="D29" s="378"/>
      <c r="E29" s="374"/>
      <c r="F29" s="310"/>
      <c r="G29" s="310"/>
      <c r="H29" s="310"/>
      <c r="I29" s="312"/>
      <c r="J29" s="24"/>
    </row>
    <row r="30" spans="3:10" ht="19.5" customHeight="1">
      <c r="C30" s="161" t="s">
        <v>75</v>
      </c>
      <c r="D30" s="379"/>
      <c r="E30" s="374"/>
      <c r="F30" s="310"/>
      <c r="G30" s="310"/>
      <c r="H30" s="310"/>
      <c r="I30" s="312"/>
      <c r="J30" s="24"/>
    </row>
    <row r="31" spans="3:10" ht="19.5" customHeight="1">
      <c r="C31" s="161" t="s">
        <v>170</v>
      </c>
      <c r="D31" s="379"/>
      <c r="E31" s="374"/>
      <c r="F31" s="310"/>
      <c r="G31" s="310"/>
      <c r="H31" s="310"/>
      <c r="I31" s="312"/>
      <c r="J31" s="24"/>
    </row>
    <row r="32" spans="3:10" ht="19.5" customHeight="1">
      <c r="C32" s="161" t="s">
        <v>76</v>
      </c>
      <c r="D32" s="378"/>
      <c r="E32" s="374"/>
      <c r="F32" s="310"/>
      <c r="G32" s="310"/>
      <c r="H32" s="310"/>
      <c r="I32" s="312"/>
      <c r="J32" s="24"/>
    </row>
    <row r="33" spans="3:10" ht="19.5" customHeight="1" thickBot="1">
      <c r="C33" s="249" t="s">
        <v>641</v>
      </c>
      <c r="D33" s="381"/>
      <c r="E33" s="377"/>
      <c r="F33" s="313"/>
      <c r="G33" s="313"/>
      <c r="H33" s="313"/>
      <c r="I33" s="314"/>
      <c r="J33" s="24"/>
    </row>
    <row r="34" spans="3:10" ht="19.5" customHeight="1" thickBot="1">
      <c r="C34" s="538"/>
      <c r="D34" s="548" t="s">
        <v>562</v>
      </c>
      <c r="E34" s="540"/>
      <c r="F34" s="361"/>
      <c r="G34" s="361"/>
      <c r="H34" s="361"/>
      <c r="I34" s="362"/>
      <c r="J34" s="24"/>
    </row>
    <row r="35" spans="3:15" ht="19.5" customHeight="1">
      <c r="C35" s="541"/>
      <c r="D35" s="542" t="s">
        <v>34</v>
      </c>
      <c r="E35" s="542"/>
      <c r="F35" s="543"/>
      <c r="G35" s="543"/>
      <c r="H35" s="543"/>
      <c r="I35" s="544"/>
      <c r="J35" s="24"/>
      <c r="K35" s="24"/>
      <c r="L35" s="24"/>
      <c r="M35" s="24"/>
      <c r="N35" s="24"/>
      <c r="O35" s="24"/>
    </row>
    <row r="36" spans="2:9" ht="19.5" customHeight="1">
      <c r="B36" s="237"/>
      <c r="C36" s="250" t="s">
        <v>64</v>
      </c>
      <c r="D36" s="382"/>
      <c r="E36" s="374"/>
      <c r="F36" s="310"/>
      <c r="G36" s="310"/>
      <c r="H36" s="310"/>
      <c r="I36" s="312"/>
    </row>
    <row r="37" spans="2:9" ht="19.5" customHeight="1">
      <c r="B37" s="237"/>
      <c r="C37" s="291" t="s">
        <v>67</v>
      </c>
      <c r="D37" s="382"/>
      <c r="E37" s="383"/>
      <c r="F37" s="310"/>
      <c r="G37" s="310"/>
      <c r="H37" s="384"/>
      <c r="I37" s="385"/>
    </row>
    <row r="38" spans="2:9" ht="19.5" customHeight="1" thickBot="1">
      <c r="B38" s="237"/>
      <c r="C38" s="291" t="s">
        <v>641</v>
      </c>
      <c r="D38" s="381"/>
      <c r="E38" s="386"/>
      <c r="F38" s="313"/>
      <c r="G38" s="387"/>
      <c r="H38" s="313"/>
      <c r="I38" s="314"/>
    </row>
    <row r="39" spans="2:10" ht="19.5" customHeight="1" thickBot="1">
      <c r="B39" s="237"/>
      <c r="C39" s="538"/>
      <c r="D39" s="549" t="s">
        <v>563</v>
      </c>
      <c r="E39" s="545"/>
      <c r="F39" s="392"/>
      <c r="G39" s="546"/>
      <c r="H39" s="362"/>
      <c r="I39" s="373"/>
      <c r="J39" s="24"/>
    </row>
    <row r="40" spans="2:10" ht="19.5" customHeight="1" thickBot="1">
      <c r="B40" s="24"/>
      <c r="C40" s="915" t="s">
        <v>645</v>
      </c>
      <c r="D40" s="916"/>
      <c r="E40" s="389">
        <f>E12+E13+E14+E24</f>
        <v>5800000</v>
      </c>
      <c r="F40" s="390">
        <f>F12+F13+F14+F24</f>
        <v>1450000</v>
      </c>
      <c r="G40" s="390">
        <f>G12+G13+G14+G24</f>
        <v>3000000</v>
      </c>
      <c r="H40" s="391">
        <f>H12+H13+H14+H24</f>
        <v>4250000</v>
      </c>
      <c r="I40" s="392">
        <f>I12+I13+I14+I24</f>
        <v>5450000</v>
      </c>
      <c r="J40" s="24"/>
    </row>
    <row r="41" spans="3:8" ht="15">
      <c r="C41" s="32"/>
      <c r="E41" s="244"/>
      <c r="F41" s="245"/>
      <c r="G41" s="245"/>
      <c r="H41" s="245"/>
    </row>
    <row r="42" spans="3:8" ht="15">
      <c r="C42" s="246"/>
      <c r="D42" s="247"/>
      <c r="E42" s="244"/>
      <c r="F42" s="245"/>
      <c r="G42" s="245"/>
      <c r="H42" s="245"/>
    </row>
    <row r="43" ht="15">
      <c r="C43" s="35"/>
    </row>
  </sheetData>
  <sheetProtection/>
  <mergeCells count="11">
    <mergeCell ref="I9:I10"/>
    <mergeCell ref="H9:H10"/>
    <mergeCell ref="D11:I11"/>
    <mergeCell ref="D23:I23"/>
    <mergeCell ref="C40:D40"/>
    <mergeCell ref="C5:I5"/>
    <mergeCell ref="C9:C10"/>
    <mergeCell ref="D9:D10"/>
    <mergeCell ref="E9:E10"/>
    <mergeCell ref="F9:F10"/>
    <mergeCell ref="G9:G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  <ignoredErrors>
    <ignoredError sqref="C24:C3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43"/>
  <sheetViews>
    <sheetView showGridLines="0" view="pageBreakPreview" zoomScale="60" zoomScaleNormal="85" zoomScalePageLayoutView="0" workbookViewId="0" topLeftCell="D1">
      <selection activeCell="M10" sqref="M10"/>
    </sheetView>
  </sheetViews>
  <sheetFormatPr defaultColWidth="9.140625" defaultRowHeight="12.75"/>
  <cols>
    <col min="1" max="1" width="9.140625" style="18" customWidth="1"/>
    <col min="2" max="2" width="12.140625" style="18" customWidth="1"/>
    <col min="3" max="3" width="45.28125" style="18" customWidth="1"/>
    <col min="4" max="7" width="16.7109375" style="18" customWidth="1"/>
    <col min="8" max="8" width="41.7109375" style="18" customWidth="1"/>
    <col min="9" max="15" width="23.7109375" style="18" customWidth="1"/>
    <col min="16" max="16" width="3.00390625" style="18" customWidth="1"/>
    <col min="17" max="16384" width="9.140625" style="18" customWidth="1"/>
  </cols>
  <sheetData>
    <row r="2" s="19" customFormat="1" ht="13.5"/>
    <row r="3" spans="2:15" s="19" customFormat="1" ht="2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725" t="s">
        <v>656</v>
      </c>
    </row>
    <row r="4" spans="2:15" s="19" customFormat="1" ht="1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s="19" customFormat="1" ht="15">
      <c r="B5" s="906" t="s">
        <v>725</v>
      </c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</row>
    <row r="6" spans="2:15" s="19" customFormat="1" ht="15" customHeight="1">
      <c r="B6" s="52"/>
      <c r="C6" s="13"/>
      <c r="D6" s="54"/>
      <c r="E6" s="54"/>
      <c r="F6" s="54"/>
      <c r="G6" s="54"/>
      <c r="H6" s="52"/>
      <c r="I6" s="52"/>
      <c r="J6" s="52"/>
      <c r="K6" s="52"/>
      <c r="L6" s="52"/>
      <c r="M6" s="52"/>
      <c r="N6" s="52"/>
      <c r="O6" s="52"/>
    </row>
    <row r="7" spans="2:15" s="19" customFormat="1" ht="15.75" thickBo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5"/>
      <c r="O7" s="53" t="s">
        <v>470</v>
      </c>
    </row>
    <row r="8" spans="2:15" s="19" customFormat="1" ht="32.25" customHeight="1" thickBot="1">
      <c r="B8" s="932" t="s">
        <v>2</v>
      </c>
      <c r="C8" s="934" t="s">
        <v>726</v>
      </c>
      <c r="D8" s="934" t="s">
        <v>69</v>
      </c>
      <c r="E8" s="934" t="s">
        <v>70</v>
      </c>
      <c r="F8" s="934" t="s">
        <v>71</v>
      </c>
      <c r="G8" s="934" t="s">
        <v>728</v>
      </c>
      <c r="H8" s="936" t="s">
        <v>525</v>
      </c>
      <c r="I8" s="934" t="s">
        <v>526</v>
      </c>
      <c r="J8" s="938" t="s">
        <v>810</v>
      </c>
      <c r="K8" s="939"/>
      <c r="L8" s="939"/>
      <c r="M8" s="940"/>
      <c r="N8" s="934" t="s">
        <v>729</v>
      </c>
      <c r="O8" s="941" t="s">
        <v>730</v>
      </c>
    </row>
    <row r="9" spans="2:15" s="19" customFormat="1" ht="62.25" customHeight="1" thickBot="1">
      <c r="B9" s="933"/>
      <c r="C9" s="935"/>
      <c r="D9" s="935"/>
      <c r="E9" s="935"/>
      <c r="F9" s="935"/>
      <c r="G9" s="935"/>
      <c r="H9" s="937"/>
      <c r="I9" s="935"/>
      <c r="J9" s="63" t="s">
        <v>692</v>
      </c>
      <c r="K9" s="63" t="s">
        <v>693</v>
      </c>
      <c r="L9" s="63" t="s">
        <v>694</v>
      </c>
      <c r="M9" s="63" t="s">
        <v>695</v>
      </c>
      <c r="N9" s="935"/>
      <c r="O9" s="942"/>
    </row>
    <row r="10" spans="2:15" ht="16.5" customHeight="1">
      <c r="B10" s="923">
        <v>1</v>
      </c>
      <c r="C10" s="926"/>
      <c r="D10" s="929"/>
      <c r="E10" s="929"/>
      <c r="F10" s="929"/>
      <c r="G10" s="929"/>
      <c r="H10" s="56" t="s">
        <v>65</v>
      </c>
      <c r="I10" s="405"/>
      <c r="J10" s="393"/>
      <c r="K10" s="393"/>
      <c r="L10" s="393"/>
      <c r="M10" s="393"/>
      <c r="N10" s="393"/>
      <c r="O10" s="394"/>
    </row>
    <row r="11" spans="2:15" ht="16.5" customHeight="1">
      <c r="B11" s="924"/>
      <c r="C11" s="927"/>
      <c r="D11" s="930"/>
      <c r="E11" s="930"/>
      <c r="F11" s="930"/>
      <c r="G11" s="930"/>
      <c r="H11" s="57" t="s">
        <v>66</v>
      </c>
      <c r="I11" s="406"/>
      <c r="J11" s="395"/>
      <c r="K11" s="395"/>
      <c r="L11" s="395"/>
      <c r="M11" s="395"/>
      <c r="N11" s="395"/>
      <c r="O11" s="396"/>
    </row>
    <row r="12" spans="2:15" ht="16.5" customHeight="1">
      <c r="B12" s="924"/>
      <c r="C12" s="927"/>
      <c r="D12" s="930"/>
      <c r="E12" s="930"/>
      <c r="F12" s="930"/>
      <c r="G12" s="930"/>
      <c r="H12" s="57" t="s">
        <v>657</v>
      </c>
      <c r="I12" s="406"/>
      <c r="J12" s="395"/>
      <c r="K12" s="395"/>
      <c r="L12" s="395"/>
      <c r="M12" s="395"/>
      <c r="N12" s="395"/>
      <c r="O12" s="396"/>
    </row>
    <row r="13" spans="2:16" ht="16.5" customHeight="1" thickBot="1">
      <c r="B13" s="924"/>
      <c r="C13" s="927"/>
      <c r="D13" s="930"/>
      <c r="E13" s="930"/>
      <c r="F13" s="930"/>
      <c r="G13" s="930"/>
      <c r="H13" s="58" t="s">
        <v>23</v>
      </c>
      <c r="I13" s="407"/>
      <c r="J13" s="397"/>
      <c r="K13" s="397"/>
      <c r="L13" s="397"/>
      <c r="M13" s="397"/>
      <c r="N13" s="397"/>
      <c r="O13" s="400"/>
      <c r="P13" s="550"/>
    </row>
    <row r="14" spans="2:16" ht="16.5" customHeight="1" thickBot="1">
      <c r="B14" s="925"/>
      <c r="C14" s="928"/>
      <c r="D14" s="931"/>
      <c r="E14" s="931"/>
      <c r="F14" s="931"/>
      <c r="G14" s="931"/>
      <c r="H14" s="551" t="s">
        <v>524</v>
      </c>
      <c r="I14" s="409"/>
      <c r="J14" s="401"/>
      <c r="K14" s="401"/>
      <c r="L14" s="401"/>
      <c r="M14" s="401"/>
      <c r="N14" s="401"/>
      <c r="O14" s="402"/>
      <c r="P14" s="550"/>
    </row>
    <row r="15" spans="2:15" ht="16.5" customHeight="1">
      <c r="B15" s="923">
        <v>2</v>
      </c>
      <c r="C15" s="926"/>
      <c r="D15" s="929"/>
      <c r="E15" s="929"/>
      <c r="F15" s="929"/>
      <c r="G15" s="929"/>
      <c r="H15" s="59" t="s">
        <v>65</v>
      </c>
      <c r="I15" s="408"/>
      <c r="J15" s="398"/>
      <c r="K15" s="398"/>
      <c r="L15" s="398"/>
      <c r="M15" s="398"/>
      <c r="N15" s="398"/>
      <c r="O15" s="399"/>
    </row>
    <row r="16" spans="2:15" ht="16.5" customHeight="1">
      <c r="B16" s="924"/>
      <c r="C16" s="927"/>
      <c r="D16" s="930"/>
      <c r="E16" s="930"/>
      <c r="F16" s="930"/>
      <c r="G16" s="930"/>
      <c r="H16" s="57" t="s">
        <v>66</v>
      </c>
      <c r="I16" s="406"/>
      <c r="J16" s="395"/>
      <c r="K16" s="395"/>
      <c r="L16" s="395"/>
      <c r="M16" s="395"/>
      <c r="N16" s="395"/>
      <c r="O16" s="396"/>
    </row>
    <row r="17" spans="2:15" ht="16.5" customHeight="1">
      <c r="B17" s="924"/>
      <c r="C17" s="927"/>
      <c r="D17" s="930"/>
      <c r="E17" s="930"/>
      <c r="F17" s="930"/>
      <c r="G17" s="930"/>
      <c r="H17" s="57" t="s">
        <v>657</v>
      </c>
      <c r="I17" s="406"/>
      <c r="J17" s="395"/>
      <c r="K17" s="395"/>
      <c r="L17" s="395"/>
      <c r="M17" s="395"/>
      <c r="N17" s="395"/>
      <c r="O17" s="396"/>
    </row>
    <row r="18" spans="2:15" ht="16.5" customHeight="1" thickBot="1">
      <c r="B18" s="924"/>
      <c r="C18" s="927"/>
      <c r="D18" s="930"/>
      <c r="E18" s="930"/>
      <c r="F18" s="930"/>
      <c r="G18" s="930"/>
      <c r="H18" s="58" t="s">
        <v>23</v>
      </c>
      <c r="I18" s="407"/>
      <c r="J18" s="397"/>
      <c r="K18" s="397"/>
      <c r="L18" s="397"/>
      <c r="M18" s="397"/>
      <c r="N18" s="397"/>
      <c r="O18" s="400"/>
    </row>
    <row r="19" spans="2:16" ht="16.5" customHeight="1" thickBot="1">
      <c r="B19" s="925"/>
      <c r="C19" s="928"/>
      <c r="D19" s="931"/>
      <c r="E19" s="931"/>
      <c r="F19" s="931"/>
      <c r="G19" s="931"/>
      <c r="H19" s="551" t="s">
        <v>524</v>
      </c>
      <c r="I19" s="407"/>
      <c r="J19" s="397"/>
      <c r="K19" s="397"/>
      <c r="L19" s="401"/>
      <c r="M19" s="401"/>
      <c r="N19" s="401"/>
      <c r="O19" s="402"/>
      <c r="P19" s="550"/>
    </row>
    <row r="20" spans="2:15" ht="16.5" customHeight="1">
      <c r="B20" s="923">
        <v>3</v>
      </c>
      <c r="C20" s="926"/>
      <c r="D20" s="929"/>
      <c r="E20" s="929"/>
      <c r="F20" s="929"/>
      <c r="G20" s="929"/>
      <c r="H20" s="56" t="s">
        <v>65</v>
      </c>
      <c r="I20" s="405"/>
      <c r="J20" s="393"/>
      <c r="K20" s="393"/>
      <c r="L20" s="393"/>
      <c r="M20" s="393"/>
      <c r="N20" s="393"/>
      <c r="O20" s="394"/>
    </row>
    <row r="21" spans="2:15" ht="16.5" customHeight="1">
      <c r="B21" s="924"/>
      <c r="C21" s="927"/>
      <c r="D21" s="930"/>
      <c r="E21" s="930"/>
      <c r="F21" s="930"/>
      <c r="G21" s="930"/>
      <c r="H21" s="57" t="s">
        <v>66</v>
      </c>
      <c r="I21" s="406"/>
      <c r="J21" s="395"/>
      <c r="K21" s="395"/>
      <c r="L21" s="395"/>
      <c r="M21" s="395"/>
      <c r="N21" s="395"/>
      <c r="O21" s="396"/>
    </row>
    <row r="22" spans="2:15" ht="16.5" customHeight="1">
      <c r="B22" s="924"/>
      <c r="C22" s="927"/>
      <c r="D22" s="930"/>
      <c r="E22" s="930"/>
      <c r="F22" s="930"/>
      <c r="G22" s="930"/>
      <c r="H22" s="57" t="s">
        <v>657</v>
      </c>
      <c r="I22" s="406"/>
      <c r="J22" s="395"/>
      <c r="K22" s="395"/>
      <c r="L22" s="395"/>
      <c r="M22" s="395"/>
      <c r="N22" s="395"/>
      <c r="O22" s="396"/>
    </row>
    <row r="23" spans="2:15" ht="16.5" customHeight="1" thickBot="1">
      <c r="B23" s="924"/>
      <c r="C23" s="927"/>
      <c r="D23" s="930"/>
      <c r="E23" s="930"/>
      <c r="F23" s="930"/>
      <c r="G23" s="930"/>
      <c r="H23" s="290" t="s">
        <v>23</v>
      </c>
      <c r="I23" s="409"/>
      <c r="J23" s="401"/>
      <c r="K23" s="401"/>
      <c r="L23" s="401"/>
      <c r="M23" s="401"/>
      <c r="N23" s="401"/>
      <c r="O23" s="402"/>
    </row>
    <row r="24" spans="2:16" ht="16.5" customHeight="1" thickBot="1">
      <c r="B24" s="925"/>
      <c r="C24" s="928"/>
      <c r="D24" s="931"/>
      <c r="E24" s="931"/>
      <c r="F24" s="931"/>
      <c r="G24" s="931"/>
      <c r="H24" s="551" t="s">
        <v>524</v>
      </c>
      <c r="I24" s="407"/>
      <c r="J24" s="397"/>
      <c r="K24" s="397"/>
      <c r="L24" s="401"/>
      <c r="M24" s="401"/>
      <c r="N24" s="401"/>
      <c r="O24" s="402"/>
      <c r="P24" s="550"/>
    </row>
    <row r="25" spans="2:15" ht="16.5" customHeight="1">
      <c r="B25" s="923">
        <v>4</v>
      </c>
      <c r="C25" s="926"/>
      <c r="D25" s="929"/>
      <c r="E25" s="929"/>
      <c r="F25" s="929"/>
      <c r="G25" s="929"/>
      <c r="H25" s="59" t="s">
        <v>65</v>
      </c>
      <c r="I25" s="408"/>
      <c r="J25" s="398"/>
      <c r="K25" s="398"/>
      <c r="L25" s="398"/>
      <c r="M25" s="398"/>
      <c r="N25" s="398"/>
      <c r="O25" s="399"/>
    </row>
    <row r="26" spans="2:15" ht="16.5" customHeight="1">
      <c r="B26" s="924"/>
      <c r="C26" s="927"/>
      <c r="D26" s="930"/>
      <c r="E26" s="930"/>
      <c r="F26" s="930"/>
      <c r="G26" s="930"/>
      <c r="H26" s="57" t="s">
        <v>66</v>
      </c>
      <c r="I26" s="406"/>
      <c r="J26" s="395"/>
      <c r="K26" s="395"/>
      <c r="L26" s="395"/>
      <c r="M26" s="395"/>
      <c r="N26" s="395"/>
      <c r="O26" s="396"/>
    </row>
    <row r="27" spans="2:15" ht="16.5" customHeight="1">
      <c r="B27" s="924"/>
      <c r="C27" s="927"/>
      <c r="D27" s="930"/>
      <c r="E27" s="930"/>
      <c r="F27" s="930"/>
      <c r="G27" s="930"/>
      <c r="H27" s="60" t="s">
        <v>657</v>
      </c>
      <c r="I27" s="410"/>
      <c r="J27" s="403"/>
      <c r="K27" s="403"/>
      <c r="L27" s="403"/>
      <c r="M27" s="403"/>
      <c r="N27" s="403"/>
      <c r="O27" s="404"/>
    </row>
    <row r="28" spans="2:16" ht="16.5" customHeight="1" thickBot="1">
      <c r="B28" s="924"/>
      <c r="C28" s="927"/>
      <c r="D28" s="930"/>
      <c r="E28" s="930"/>
      <c r="F28" s="930"/>
      <c r="G28" s="930"/>
      <c r="H28" s="58" t="s">
        <v>23</v>
      </c>
      <c r="I28" s="407"/>
      <c r="J28" s="397"/>
      <c r="K28" s="397"/>
      <c r="L28" s="397"/>
      <c r="M28" s="397"/>
      <c r="N28" s="397"/>
      <c r="O28" s="400"/>
      <c r="P28" s="550"/>
    </row>
    <row r="29" spans="2:16" ht="16.5" customHeight="1" thickBot="1">
      <c r="B29" s="925"/>
      <c r="C29" s="928"/>
      <c r="D29" s="931"/>
      <c r="E29" s="931"/>
      <c r="F29" s="931"/>
      <c r="G29" s="931"/>
      <c r="H29" s="551" t="s">
        <v>524</v>
      </c>
      <c r="I29" s="407"/>
      <c r="J29" s="397"/>
      <c r="K29" s="397"/>
      <c r="L29" s="401"/>
      <c r="M29" s="401"/>
      <c r="N29" s="401"/>
      <c r="O29" s="402"/>
      <c r="P29" s="550"/>
    </row>
    <row r="30" spans="1:15" ht="16.5" customHeight="1">
      <c r="A30" s="557"/>
      <c r="B30" s="923">
        <v>5</v>
      </c>
      <c r="C30" s="926"/>
      <c r="D30" s="929"/>
      <c r="E30" s="929"/>
      <c r="F30" s="929"/>
      <c r="G30" s="929"/>
      <c r="H30" s="56" t="s">
        <v>65</v>
      </c>
      <c r="I30" s="405"/>
      <c r="J30" s="393"/>
      <c r="K30" s="393"/>
      <c r="L30" s="393"/>
      <c r="M30" s="393"/>
      <c r="N30" s="393"/>
      <c r="O30" s="394"/>
    </row>
    <row r="31" spans="1:15" ht="16.5" customHeight="1">
      <c r="A31" s="557"/>
      <c r="B31" s="924"/>
      <c r="C31" s="927"/>
      <c r="D31" s="930"/>
      <c r="E31" s="930"/>
      <c r="F31" s="930"/>
      <c r="G31" s="930"/>
      <c r="H31" s="57" t="s">
        <v>66</v>
      </c>
      <c r="I31" s="406"/>
      <c r="J31" s="395"/>
      <c r="K31" s="395"/>
      <c r="L31" s="395"/>
      <c r="M31" s="395"/>
      <c r="N31" s="395"/>
      <c r="O31" s="396"/>
    </row>
    <row r="32" spans="1:15" ht="16.5" customHeight="1">
      <c r="A32" s="557"/>
      <c r="B32" s="924"/>
      <c r="C32" s="927"/>
      <c r="D32" s="930"/>
      <c r="E32" s="930"/>
      <c r="F32" s="930"/>
      <c r="G32" s="930"/>
      <c r="H32" s="57" t="s">
        <v>657</v>
      </c>
      <c r="I32" s="406"/>
      <c r="J32" s="395"/>
      <c r="K32" s="395"/>
      <c r="L32" s="552"/>
      <c r="M32" s="395"/>
      <c r="N32" s="552"/>
      <c r="O32" s="396"/>
    </row>
    <row r="33" spans="1:15" ht="16.5" customHeight="1" thickBot="1">
      <c r="A33" s="557"/>
      <c r="B33" s="924"/>
      <c r="C33" s="927"/>
      <c r="D33" s="930"/>
      <c r="E33" s="930"/>
      <c r="F33" s="930"/>
      <c r="G33" s="930"/>
      <c r="H33" s="289" t="s">
        <v>23</v>
      </c>
      <c r="I33" s="411"/>
      <c r="J33" s="397"/>
      <c r="K33" s="397"/>
      <c r="L33" s="397"/>
      <c r="M33" s="397"/>
      <c r="N33" s="553"/>
      <c r="O33" s="400"/>
    </row>
    <row r="34" spans="1:256" s="34" customFormat="1" ht="16.5" customHeight="1" thickBot="1">
      <c r="A34" s="557"/>
      <c r="B34" s="925"/>
      <c r="C34" s="928"/>
      <c r="D34" s="931"/>
      <c r="E34" s="931"/>
      <c r="F34" s="931"/>
      <c r="G34" s="931"/>
      <c r="H34" s="554" t="s">
        <v>524</v>
      </c>
      <c r="I34" s="407"/>
      <c r="J34" s="397"/>
      <c r="K34" s="397"/>
      <c r="L34" s="401"/>
      <c r="M34" s="401"/>
      <c r="N34" s="555"/>
      <c r="O34" s="556"/>
      <c r="P34" s="55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34" customFormat="1" ht="38.25" customHeight="1" thickBot="1">
      <c r="A35" s="557"/>
      <c r="B35" s="922" t="s">
        <v>727</v>
      </c>
      <c r="C35" s="922"/>
      <c r="D35" s="922"/>
      <c r="E35" s="922"/>
      <c r="F35" s="558"/>
      <c r="G35" s="559"/>
      <c r="H35" s="562"/>
      <c r="I35" s="560"/>
      <c r="J35" s="560"/>
      <c r="K35" s="560"/>
      <c r="L35" s="560"/>
      <c r="M35" s="560"/>
      <c r="N35" s="560"/>
      <c r="O35" s="561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34" customFormat="1" ht="24.75" customHeight="1">
      <c r="A36" s="18"/>
      <c r="B36" s="61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34" customFormat="1" ht="24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34" customFormat="1" ht="24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34" customFormat="1" ht="24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34" customFormat="1" ht="24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34" customFormat="1" ht="24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34" customFormat="1" ht="24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34" customFormat="1" ht="24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ht="19.5" customHeight="1"/>
    <row r="45" ht="19.5" customHeight="1"/>
    <row r="46" ht="19.5" customHeight="1"/>
  </sheetData>
  <sheetProtection/>
  <mergeCells count="43">
    <mergeCell ref="N8:N9"/>
    <mergeCell ref="O8:O9"/>
    <mergeCell ref="B10:B14"/>
    <mergeCell ref="C10:C14"/>
    <mergeCell ref="D10:D14"/>
    <mergeCell ref="E10:E14"/>
    <mergeCell ref="F10:F14"/>
    <mergeCell ref="G10:G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20:G24"/>
    <mergeCell ref="G30:G34"/>
    <mergeCell ref="B25:B29"/>
    <mergeCell ref="C25:C29"/>
    <mergeCell ref="D25:D29"/>
    <mergeCell ref="E25:E29"/>
    <mergeCell ref="F25:F29"/>
    <mergeCell ref="G25:G29"/>
    <mergeCell ref="B35:E35"/>
    <mergeCell ref="B30:B34"/>
    <mergeCell ref="C30:C34"/>
    <mergeCell ref="D30:D34"/>
    <mergeCell ref="E30:E34"/>
    <mergeCell ref="F30:F34"/>
  </mergeCells>
  <conditionalFormatting sqref="N34">
    <cfRule type="expression" priority="1" dxfId="0" stopIfTrue="1">
      <formula>$J$2&gt;0</formula>
    </cfRule>
  </conditionalFormatting>
  <conditionalFormatting sqref="N10:N14">
    <cfRule type="expression" priority="33" dxfId="0" stopIfTrue="1">
      <formula>$J$2&gt;0</formula>
    </cfRule>
  </conditionalFormatting>
  <conditionalFormatting sqref="O10:O14">
    <cfRule type="expression" priority="34" dxfId="0" stopIfTrue="1">
      <formula>$N$2&gt;0</formula>
    </cfRule>
  </conditionalFormatting>
  <conditionalFormatting sqref="O10:O14">
    <cfRule type="expression" priority="35" dxfId="0" stopIfTrue="1">
      <formula>$O$2&gt;0</formula>
    </cfRule>
  </conditionalFormatting>
  <conditionalFormatting sqref="N10:N14">
    <cfRule type="expression" priority="36" dxfId="0" stopIfTrue="1">
      <formula>'Прилог 14'!#REF!&gt;0</formula>
    </cfRule>
  </conditionalFormatting>
  <conditionalFormatting sqref="N15:N18">
    <cfRule type="expression" priority="29" dxfId="0" stopIfTrue="1">
      <formula>$J$2&gt;0</formula>
    </cfRule>
  </conditionalFormatting>
  <conditionalFormatting sqref="O15:O18">
    <cfRule type="expression" priority="30" dxfId="0" stopIfTrue="1">
      <formula>$N$2&gt;0</formula>
    </cfRule>
  </conditionalFormatting>
  <conditionalFormatting sqref="O15:O18">
    <cfRule type="expression" priority="31" dxfId="0" stopIfTrue="1">
      <formula>$O$2&gt;0</formula>
    </cfRule>
  </conditionalFormatting>
  <conditionalFormatting sqref="N15:N18">
    <cfRule type="expression" priority="32" dxfId="0" stopIfTrue="1">
      <formula>'Прилог 14'!#REF!&gt;0</formula>
    </cfRule>
  </conditionalFormatting>
  <conditionalFormatting sqref="N20:N23">
    <cfRule type="expression" priority="25" dxfId="0" stopIfTrue="1">
      <formula>$J$2&gt;0</formula>
    </cfRule>
  </conditionalFormatting>
  <conditionalFormatting sqref="O20:O23">
    <cfRule type="expression" priority="26" dxfId="0" stopIfTrue="1">
      <formula>$N$2&gt;0</formula>
    </cfRule>
  </conditionalFormatting>
  <conditionalFormatting sqref="O20:O23">
    <cfRule type="expression" priority="27" dxfId="0" stopIfTrue="1">
      <formula>$O$2&gt;0</formula>
    </cfRule>
  </conditionalFormatting>
  <conditionalFormatting sqref="N20:N23">
    <cfRule type="expression" priority="28" dxfId="0" stopIfTrue="1">
      <formula>'Прилог 14'!#REF!&gt;0</formula>
    </cfRule>
  </conditionalFormatting>
  <conditionalFormatting sqref="N25:N28">
    <cfRule type="expression" priority="21" dxfId="0" stopIfTrue="1">
      <formula>$J$2&gt;0</formula>
    </cfRule>
  </conditionalFormatting>
  <conditionalFormatting sqref="O25:O28">
    <cfRule type="expression" priority="22" dxfId="0" stopIfTrue="1">
      <formula>$N$2&gt;0</formula>
    </cfRule>
  </conditionalFormatting>
  <conditionalFormatting sqref="O25:O28">
    <cfRule type="expression" priority="23" dxfId="0" stopIfTrue="1">
      <formula>$O$2&gt;0</formula>
    </cfRule>
  </conditionalFormatting>
  <conditionalFormatting sqref="N25:N28">
    <cfRule type="expression" priority="24" dxfId="0" stopIfTrue="1">
      <formula>'Прилог 14'!#REF!&gt;0</formula>
    </cfRule>
  </conditionalFormatting>
  <conditionalFormatting sqref="N30:N33">
    <cfRule type="expression" priority="17" dxfId="0" stopIfTrue="1">
      <formula>$J$2&gt;0</formula>
    </cfRule>
  </conditionalFormatting>
  <conditionalFormatting sqref="O30:O33">
    <cfRule type="expression" priority="18" dxfId="0" stopIfTrue="1">
      <formula>$N$2&gt;0</formula>
    </cfRule>
  </conditionalFormatting>
  <conditionalFormatting sqref="O30:O33">
    <cfRule type="expression" priority="19" dxfId="0" stopIfTrue="1">
      <formula>$O$2&gt;0</formula>
    </cfRule>
  </conditionalFormatting>
  <conditionalFormatting sqref="N30:N33">
    <cfRule type="expression" priority="20" dxfId="0" stopIfTrue="1">
      <formula>'Прилог 14'!#REF!&gt;0</formula>
    </cfRule>
  </conditionalFormatting>
  <conditionalFormatting sqref="N19">
    <cfRule type="expression" priority="13" dxfId="0" stopIfTrue="1">
      <formula>$J$2&gt;0</formula>
    </cfRule>
  </conditionalFormatting>
  <conditionalFormatting sqref="O19">
    <cfRule type="expression" priority="14" dxfId="0" stopIfTrue="1">
      <formula>$N$2&gt;0</formula>
    </cfRule>
  </conditionalFormatting>
  <conditionalFormatting sqref="O19">
    <cfRule type="expression" priority="15" dxfId="0" stopIfTrue="1">
      <formula>$O$2&gt;0</formula>
    </cfRule>
  </conditionalFormatting>
  <conditionalFormatting sqref="N19">
    <cfRule type="expression" priority="16" dxfId="0" stopIfTrue="1">
      <formula>'Прилог 14'!#REF!&gt;0</formula>
    </cfRule>
  </conditionalFormatting>
  <conditionalFormatting sqref="N24">
    <cfRule type="expression" priority="9" dxfId="0" stopIfTrue="1">
      <formula>$J$2&gt;0</formula>
    </cfRule>
  </conditionalFormatting>
  <conditionalFormatting sqref="O24">
    <cfRule type="expression" priority="10" dxfId="0" stopIfTrue="1">
      <formula>$N$2&gt;0</formula>
    </cfRule>
  </conditionalFormatting>
  <conditionalFormatting sqref="O24">
    <cfRule type="expression" priority="11" dxfId="0" stopIfTrue="1">
      <formula>$O$2&gt;0</formula>
    </cfRule>
  </conditionalFormatting>
  <conditionalFormatting sqref="N24">
    <cfRule type="expression" priority="12" dxfId="0" stopIfTrue="1">
      <formula>'Прилог 14'!#REF!&gt;0</formula>
    </cfRule>
  </conditionalFormatting>
  <conditionalFormatting sqref="N29">
    <cfRule type="expression" priority="5" dxfId="0" stopIfTrue="1">
      <formula>$J$2&gt;0</formula>
    </cfRule>
  </conditionalFormatting>
  <conditionalFormatting sqref="O29">
    <cfRule type="expression" priority="6" dxfId="0" stopIfTrue="1">
      <formula>$N$2&gt;0</formula>
    </cfRule>
  </conditionalFormatting>
  <conditionalFormatting sqref="O29">
    <cfRule type="expression" priority="7" dxfId="0" stopIfTrue="1">
      <formula>$O$2&gt;0</formula>
    </cfRule>
  </conditionalFormatting>
  <conditionalFormatting sqref="N29">
    <cfRule type="expression" priority="8" dxfId="0" stopIfTrue="1">
      <formula>'Прилог 14'!#REF!&gt;0</formula>
    </cfRule>
  </conditionalFormatting>
  <conditionalFormatting sqref="O34">
    <cfRule type="expression" priority="2" dxfId="0" stopIfTrue="1">
      <formula>$N$2&gt;0</formula>
    </cfRule>
  </conditionalFormatting>
  <conditionalFormatting sqref="O34">
    <cfRule type="expression" priority="3" dxfId="0" stopIfTrue="1">
      <formula>$O$2&gt;0</formula>
    </cfRule>
  </conditionalFormatting>
  <conditionalFormatting sqref="N34">
    <cfRule type="expression" priority="4" dxfId="0" stopIfTrue="1">
      <formula>'Прилог 14'!#REF!&gt;0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view="pageBreakPreview" zoomScale="60" zoomScaleNormal="55" workbookViewId="0" topLeftCell="A4">
      <selection activeCell="K33" sqref="K33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628" t="s">
        <v>646</v>
      </c>
    </row>
    <row r="3" ht="15">
      <c r="B3" s="177"/>
    </row>
    <row r="4" spans="2:6" ht="27" customHeight="1">
      <c r="B4" s="744" t="s">
        <v>740</v>
      </c>
      <c r="C4" s="744"/>
      <c r="D4" s="744"/>
      <c r="E4" s="744"/>
      <c r="F4" s="744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4"/>
      <c r="F7" s="251" t="s">
        <v>470</v>
      </c>
    </row>
    <row r="8" spans="2:6" ht="44.25" customHeight="1">
      <c r="B8" s="745" t="s">
        <v>532</v>
      </c>
      <c r="C8" s="747" t="s">
        <v>540</v>
      </c>
      <c r="D8" s="749" t="s">
        <v>533</v>
      </c>
      <c r="E8" s="751" t="s">
        <v>772</v>
      </c>
      <c r="F8" s="753" t="s">
        <v>773</v>
      </c>
    </row>
    <row r="9" spans="2:6" ht="56.25" customHeight="1" thickBot="1">
      <c r="B9" s="746"/>
      <c r="C9" s="748"/>
      <c r="D9" s="750"/>
      <c r="E9" s="752"/>
      <c r="F9" s="754"/>
    </row>
    <row r="10" spans="2:6" s="183" customFormat="1" ht="34.5" customHeight="1">
      <c r="B10" s="181"/>
      <c r="C10" s="182" t="s">
        <v>179</v>
      </c>
      <c r="D10" s="194"/>
      <c r="E10" s="310"/>
      <c r="F10" s="312"/>
    </row>
    <row r="11" spans="2:6" s="184" customFormat="1" ht="34.5" customHeight="1">
      <c r="B11" s="200" t="s">
        <v>180</v>
      </c>
      <c r="C11" s="201" t="s">
        <v>181</v>
      </c>
      <c r="D11" s="196">
        <v>1001</v>
      </c>
      <c r="E11" s="310">
        <f>E12</f>
        <v>55800</v>
      </c>
      <c r="F11" s="312">
        <f>F12</f>
        <v>55800</v>
      </c>
    </row>
    <row r="12" spans="2:6" s="183" customFormat="1" ht="34.5" customHeight="1">
      <c r="B12" s="200">
        <v>60</v>
      </c>
      <c r="C12" s="201" t="s">
        <v>182</v>
      </c>
      <c r="D12" s="196">
        <v>1002</v>
      </c>
      <c r="E12" s="310">
        <f>E19</f>
        <v>55800</v>
      </c>
      <c r="F12" s="312">
        <f>F19</f>
        <v>55800</v>
      </c>
    </row>
    <row r="13" spans="2:6" s="183" customFormat="1" ht="34.5" customHeight="1">
      <c r="B13" s="186">
        <v>600</v>
      </c>
      <c r="C13" s="187" t="s">
        <v>183</v>
      </c>
      <c r="D13" s="195">
        <v>1003</v>
      </c>
      <c r="E13" s="310"/>
      <c r="F13" s="312"/>
    </row>
    <row r="14" spans="2:6" s="183" customFormat="1" ht="34.5" customHeight="1">
      <c r="B14" s="186">
        <v>601</v>
      </c>
      <c r="C14" s="187" t="s">
        <v>184</v>
      </c>
      <c r="D14" s="195">
        <v>1004</v>
      </c>
      <c r="E14" s="310"/>
      <c r="F14" s="312"/>
    </row>
    <row r="15" spans="2:6" s="183" customFormat="1" ht="34.5" customHeight="1">
      <c r="B15" s="186">
        <v>602</v>
      </c>
      <c r="C15" s="187" t="s">
        <v>185</v>
      </c>
      <c r="D15" s="195">
        <v>1005</v>
      </c>
      <c r="E15" s="310"/>
      <c r="F15" s="312"/>
    </row>
    <row r="16" spans="2:6" s="183" customFormat="1" ht="34.5" customHeight="1">
      <c r="B16" s="186">
        <v>603</v>
      </c>
      <c r="C16" s="187" t="s">
        <v>186</v>
      </c>
      <c r="D16" s="195">
        <v>1006</v>
      </c>
      <c r="E16" s="310"/>
      <c r="F16" s="312"/>
    </row>
    <row r="17" spans="2:6" s="183" customFormat="1" ht="34.5" customHeight="1">
      <c r="B17" s="186">
        <v>604</v>
      </c>
      <c r="C17" s="187" t="s">
        <v>187</v>
      </c>
      <c r="D17" s="195">
        <v>1007</v>
      </c>
      <c r="E17" s="310"/>
      <c r="F17" s="312"/>
    </row>
    <row r="18" spans="2:6" s="183" customFormat="1" ht="34.5" customHeight="1">
      <c r="B18" s="186">
        <v>605</v>
      </c>
      <c r="C18" s="187" t="s">
        <v>188</v>
      </c>
      <c r="D18" s="195">
        <v>1008</v>
      </c>
      <c r="E18" s="310"/>
      <c r="F18" s="312"/>
    </row>
    <row r="19" spans="2:6" s="183" customFormat="1" ht="34.5" customHeight="1">
      <c r="B19" s="200">
        <v>61</v>
      </c>
      <c r="C19" s="201" t="s">
        <v>189</v>
      </c>
      <c r="D19" s="196">
        <v>1009</v>
      </c>
      <c r="E19" s="310">
        <v>55800</v>
      </c>
      <c r="F19" s="312">
        <v>55800</v>
      </c>
    </row>
    <row r="20" spans="2:6" s="183" customFormat="1" ht="34.5" customHeight="1">
      <c r="B20" s="186">
        <v>610</v>
      </c>
      <c r="C20" s="187" t="s">
        <v>190</v>
      </c>
      <c r="D20" s="195">
        <v>1010</v>
      </c>
      <c r="E20" s="310"/>
      <c r="F20" s="312"/>
    </row>
    <row r="21" spans="2:6" s="183" customFormat="1" ht="34.5" customHeight="1">
      <c r="B21" s="186">
        <v>611</v>
      </c>
      <c r="C21" s="187" t="s">
        <v>191</v>
      </c>
      <c r="D21" s="195">
        <v>1011</v>
      </c>
      <c r="E21" s="310"/>
      <c r="F21" s="312"/>
    </row>
    <row r="22" spans="2:6" s="183" customFormat="1" ht="34.5" customHeight="1">
      <c r="B22" s="186">
        <v>612</v>
      </c>
      <c r="C22" s="187" t="s">
        <v>192</v>
      </c>
      <c r="D22" s="195">
        <v>1012</v>
      </c>
      <c r="E22" s="310">
        <v>0</v>
      </c>
      <c r="F22" s="312">
        <v>0</v>
      </c>
    </row>
    <row r="23" spans="2:6" s="183" customFormat="1" ht="34.5" customHeight="1">
      <c r="B23" s="186">
        <v>613</v>
      </c>
      <c r="C23" s="187" t="s">
        <v>193</v>
      </c>
      <c r="D23" s="195">
        <v>1013</v>
      </c>
      <c r="E23" s="310"/>
      <c r="F23" s="312"/>
    </row>
    <row r="24" spans="2:6" s="183" customFormat="1" ht="34.5" customHeight="1">
      <c r="B24" s="186">
        <v>614</v>
      </c>
      <c r="C24" s="187" t="s">
        <v>194</v>
      </c>
      <c r="D24" s="195">
        <v>1014</v>
      </c>
      <c r="E24" s="310">
        <v>55500</v>
      </c>
      <c r="F24" s="312">
        <v>55600</v>
      </c>
    </row>
    <row r="25" spans="2:6" s="183" customFormat="1" ht="34.5" customHeight="1">
      <c r="B25" s="186">
        <v>615</v>
      </c>
      <c r="C25" s="187" t="s">
        <v>195</v>
      </c>
      <c r="D25" s="195">
        <v>1015</v>
      </c>
      <c r="E25" s="310"/>
      <c r="F25" s="312"/>
    </row>
    <row r="26" spans="2:6" s="183" customFormat="1" ht="34.5" customHeight="1">
      <c r="B26" s="186">
        <v>64</v>
      </c>
      <c r="C26" s="201" t="s">
        <v>196</v>
      </c>
      <c r="D26" s="196">
        <v>1016</v>
      </c>
      <c r="E26" s="310"/>
      <c r="F26" s="312"/>
    </row>
    <row r="27" spans="2:6" s="183" customFormat="1" ht="34.5" customHeight="1">
      <c r="B27" s="186">
        <v>65</v>
      </c>
      <c r="C27" s="201" t="s">
        <v>197</v>
      </c>
      <c r="D27" s="195">
        <v>1017</v>
      </c>
      <c r="E27" s="310"/>
      <c r="F27" s="312"/>
    </row>
    <row r="28" spans="2:6" s="183" customFormat="1" ht="34.5" customHeight="1">
      <c r="B28" s="200"/>
      <c r="C28" s="201" t="s">
        <v>198</v>
      </c>
      <c r="D28" s="206"/>
      <c r="E28" s="310"/>
      <c r="F28" s="312"/>
    </row>
    <row r="29" spans="2:6" s="183" customFormat="1" ht="39.75" customHeight="1">
      <c r="B29" s="200" t="s">
        <v>199</v>
      </c>
      <c r="C29" s="201" t="s">
        <v>200</v>
      </c>
      <c r="D29" s="263">
        <v>1018</v>
      </c>
      <c r="E29" s="310">
        <f>E34+E35+E36+E37+E38+E40</f>
        <v>55685</v>
      </c>
      <c r="F29" s="312">
        <f>F40+F38+F36+F37+F35+F34</f>
        <v>55685</v>
      </c>
    </row>
    <row r="30" spans="2:6" s="183" customFormat="1" ht="34.5" customHeight="1">
      <c r="B30" s="186">
        <v>50</v>
      </c>
      <c r="C30" s="187" t="s">
        <v>201</v>
      </c>
      <c r="D30" s="195">
        <v>1019</v>
      </c>
      <c r="E30" s="310"/>
      <c r="F30" s="312"/>
    </row>
    <row r="31" spans="2:6" s="183" customFormat="1" ht="34.5" customHeight="1">
      <c r="B31" s="186">
        <v>62</v>
      </c>
      <c r="C31" s="187" t="s">
        <v>202</v>
      </c>
      <c r="D31" s="195">
        <v>1020</v>
      </c>
      <c r="E31" s="310"/>
      <c r="F31" s="312"/>
    </row>
    <row r="32" spans="2:6" s="183" customFormat="1" ht="34.5" customHeight="1">
      <c r="B32" s="186">
        <v>630</v>
      </c>
      <c r="C32" s="187" t="s">
        <v>203</v>
      </c>
      <c r="D32" s="195">
        <v>1021</v>
      </c>
      <c r="E32" s="310"/>
      <c r="F32" s="312"/>
    </row>
    <row r="33" spans="2:6" s="183" customFormat="1" ht="34.5" customHeight="1">
      <c r="B33" s="186">
        <v>631</v>
      </c>
      <c r="C33" s="187" t="s">
        <v>204</v>
      </c>
      <c r="D33" s="195">
        <v>1022</v>
      </c>
      <c r="E33" s="310"/>
      <c r="F33" s="312"/>
    </row>
    <row r="34" spans="2:6" s="183" customFormat="1" ht="34.5" customHeight="1">
      <c r="B34" s="186" t="s">
        <v>107</v>
      </c>
      <c r="C34" s="187" t="s">
        <v>205</v>
      </c>
      <c r="D34" s="195">
        <v>1023</v>
      </c>
      <c r="E34" s="310">
        <v>1080</v>
      </c>
      <c r="F34" s="312">
        <v>1080</v>
      </c>
    </row>
    <row r="35" spans="2:6" s="183" customFormat="1" ht="34.5" customHeight="1">
      <c r="B35" s="186">
        <v>513</v>
      </c>
      <c r="C35" s="187" t="s">
        <v>206</v>
      </c>
      <c r="D35" s="195">
        <v>1024</v>
      </c>
      <c r="E35" s="310">
        <v>1800</v>
      </c>
      <c r="F35" s="312">
        <v>1800</v>
      </c>
    </row>
    <row r="36" spans="2:6" s="183" customFormat="1" ht="34.5" customHeight="1">
      <c r="B36" s="186">
        <v>52</v>
      </c>
      <c r="C36" s="187" t="s">
        <v>207</v>
      </c>
      <c r="D36" s="195">
        <v>1025</v>
      </c>
      <c r="E36" s="310">
        <v>37678</v>
      </c>
      <c r="F36" s="312">
        <v>37678</v>
      </c>
    </row>
    <row r="37" spans="2:6" s="183" customFormat="1" ht="34.5" customHeight="1">
      <c r="B37" s="186">
        <v>53</v>
      </c>
      <c r="C37" s="187" t="s">
        <v>208</v>
      </c>
      <c r="D37" s="195">
        <v>1026</v>
      </c>
      <c r="E37" s="310">
        <v>10380</v>
      </c>
      <c r="F37" s="312">
        <v>10380</v>
      </c>
    </row>
    <row r="38" spans="2:6" s="183" customFormat="1" ht="34.5" customHeight="1">
      <c r="B38" s="186">
        <v>540</v>
      </c>
      <c r="C38" s="187" t="s">
        <v>209</v>
      </c>
      <c r="D38" s="195">
        <v>1027</v>
      </c>
      <c r="E38" s="310">
        <v>750</v>
      </c>
      <c r="F38" s="312">
        <v>750</v>
      </c>
    </row>
    <row r="39" spans="2:6" s="183" customFormat="1" ht="34.5" customHeight="1">
      <c r="B39" s="186" t="s">
        <v>108</v>
      </c>
      <c r="C39" s="187" t="s">
        <v>210</v>
      </c>
      <c r="D39" s="195">
        <v>1028</v>
      </c>
      <c r="E39" s="310"/>
      <c r="F39" s="312"/>
    </row>
    <row r="40" spans="2:6" s="185" customFormat="1" ht="34.5" customHeight="1">
      <c r="B40" s="186">
        <v>55</v>
      </c>
      <c r="C40" s="187" t="s">
        <v>211</v>
      </c>
      <c r="D40" s="195">
        <v>1029</v>
      </c>
      <c r="E40" s="310">
        <v>3997</v>
      </c>
      <c r="F40" s="312">
        <v>3997</v>
      </c>
    </row>
    <row r="41" spans="2:6" s="185" customFormat="1" ht="34.5" customHeight="1">
      <c r="B41" s="200"/>
      <c r="C41" s="201" t="s">
        <v>212</v>
      </c>
      <c r="D41" s="196">
        <v>1030</v>
      </c>
      <c r="E41" s="310">
        <f>E11-E29</f>
        <v>115</v>
      </c>
      <c r="F41" s="312">
        <v>115</v>
      </c>
    </row>
    <row r="42" spans="2:6" s="185" customFormat="1" ht="34.5" customHeight="1">
      <c r="B42" s="200"/>
      <c r="C42" s="201" t="s">
        <v>213</v>
      </c>
      <c r="D42" s="196">
        <v>1031</v>
      </c>
      <c r="E42" s="310">
        <f>E2455</f>
        <v>0</v>
      </c>
      <c r="F42" s="312">
        <v>0</v>
      </c>
    </row>
    <row r="43" spans="2:6" s="185" customFormat="1" ht="34.5" customHeight="1">
      <c r="B43" s="200">
        <v>66</v>
      </c>
      <c r="C43" s="201" t="s">
        <v>214</v>
      </c>
      <c r="D43" s="196">
        <v>1032</v>
      </c>
      <c r="E43" s="310"/>
      <c r="F43" s="312"/>
    </row>
    <row r="44" spans="2:6" s="185" customFormat="1" ht="34.5" customHeight="1">
      <c r="B44" s="200" t="s">
        <v>215</v>
      </c>
      <c r="C44" s="201" t="s">
        <v>216</v>
      </c>
      <c r="D44" s="196">
        <v>1033</v>
      </c>
      <c r="E44" s="310"/>
      <c r="F44" s="312"/>
    </row>
    <row r="45" spans="2:6" s="185" customFormat="1" ht="34.5" customHeight="1">
      <c r="B45" s="186">
        <v>660</v>
      </c>
      <c r="C45" s="187" t="s">
        <v>217</v>
      </c>
      <c r="D45" s="195">
        <v>1034</v>
      </c>
      <c r="E45" s="310"/>
      <c r="F45" s="312"/>
    </row>
    <row r="46" spans="2:6" s="185" customFormat="1" ht="34.5" customHeight="1">
      <c r="B46" s="186">
        <v>661</v>
      </c>
      <c r="C46" s="187" t="s">
        <v>218</v>
      </c>
      <c r="D46" s="195">
        <v>1035</v>
      </c>
      <c r="E46" s="310"/>
      <c r="F46" s="312"/>
    </row>
    <row r="47" spans="2:6" s="185" customFormat="1" ht="34.5" customHeight="1">
      <c r="B47" s="186">
        <v>665</v>
      </c>
      <c r="C47" s="187" t="s">
        <v>219</v>
      </c>
      <c r="D47" s="195">
        <v>1036</v>
      </c>
      <c r="E47" s="310"/>
      <c r="F47" s="312"/>
    </row>
    <row r="48" spans="2:6" s="185" customFormat="1" ht="34.5" customHeight="1">
      <c r="B48" s="186">
        <v>669</v>
      </c>
      <c r="C48" s="187" t="s">
        <v>220</v>
      </c>
      <c r="D48" s="195">
        <v>1037</v>
      </c>
      <c r="E48" s="310"/>
      <c r="F48" s="312"/>
    </row>
    <row r="49" spans="2:6" s="185" customFormat="1" ht="34.5" customHeight="1">
      <c r="B49" s="200">
        <v>662</v>
      </c>
      <c r="C49" s="201" t="s">
        <v>221</v>
      </c>
      <c r="D49" s="196">
        <v>1038</v>
      </c>
      <c r="E49" s="310"/>
      <c r="F49" s="312"/>
    </row>
    <row r="50" spans="2:6" s="185" customFormat="1" ht="34.5" customHeight="1">
      <c r="B50" s="200" t="s">
        <v>109</v>
      </c>
      <c r="C50" s="201" t="s">
        <v>222</v>
      </c>
      <c r="D50" s="196">
        <v>1039</v>
      </c>
      <c r="E50" s="310"/>
      <c r="F50" s="312"/>
    </row>
    <row r="51" spans="2:6" s="185" customFormat="1" ht="34.5" customHeight="1">
      <c r="B51" s="200">
        <v>56</v>
      </c>
      <c r="C51" s="201" t="s">
        <v>223</v>
      </c>
      <c r="D51" s="196">
        <v>1040</v>
      </c>
      <c r="E51" s="310"/>
      <c r="F51" s="312"/>
    </row>
    <row r="52" spans="2:6" ht="34.5" customHeight="1">
      <c r="B52" s="200" t="s">
        <v>224</v>
      </c>
      <c r="C52" s="201" t="s">
        <v>534</v>
      </c>
      <c r="D52" s="196">
        <v>1041</v>
      </c>
      <c r="E52" s="310"/>
      <c r="F52" s="312"/>
    </row>
    <row r="53" spans="2:6" ht="34.5" customHeight="1">
      <c r="B53" s="186">
        <v>560</v>
      </c>
      <c r="C53" s="187" t="s">
        <v>110</v>
      </c>
      <c r="D53" s="195">
        <v>1042</v>
      </c>
      <c r="E53" s="310"/>
      <c r="F53" s="312"/>
    </row>
    <row r="54" spans="2:6" ht="34.5" customHeight="1">
      <c r="B54" s="186">
        <v>561</v>
      </c>
      <c r="C54" s="187" t="s">
        <v>111</v>
      </c>
      <c r="D54" s="195">
        <v>1043</v>
      </c>
      <c r="E54" s="310"/>
      <c r="F54" s="312"/>
    </row>
    <row r="55" spans="2:6" ht="34.5" customHeight="1">
      <c r="B55" s="186">
        <v>565</v>
      </c>
      <c r="C55" s="187" t="s">
        <v>225</v>
      </c>
      <c r="D55" s="195">
        <v>1044</v>
      </c>
      <c r="E55" s="310"/>
      <c r="F55" s="312"/>
    </row>
    <row r="56" spans="2:6" ht="34.5" customHeight="1">
      <c r="B56" s="186" t="s">
        <v>112</v>
      </c>
      <c r="C56" s="187" t="s">
        <v>226</v>
      </c>
      <c r="D56" s="195">
        <v>1045</v>
      </c>
      <c r="E56" s="310"/>
      <c r="F56" s="312"/>
    </row>
    <row r="57" spans="2:6" ht="34.5" customHeight="1">
      <c r="B57" s="186">
        <v>562</v>
      </c>
      <c r="C57" s="201" t="s">
        <v>227</v>
      </c>
      <c r="D57" s="196">
        <v>1046</v>
      </c>
      <c r="E57" s="310"/>
      <c r="F57" s="312"/>
    </row>
    <row r="58" spans="2:6" ht="34.5" customHeight="1">
      <c r="B58" s="200" t="s">
        <v>228</v>
      </c>
      <c r="C58" s="201" t="s">
        <v>229</v>
      </c>
      <c r="D58" s="196">
        <v>1047</v>
      </c>
      <c r="E58" s="310"/>
      <c r="F58" s="312"/>
    </row>
    <row r="59" spans="2:6" ht="34.5" customHeight="1">
      <c r="B59" s="200"/>
      <c r="C59" s="201" t="s">
        <v>230</v>
      </c>
      <c r="D59" s="196">
        <v>1048</v>
      </c>
      <c r="E59" s="310"/>
      <c r="F59" s="312"/>
    </row>
    <row r="60" spans="2:6" ht="34.5" customHeight="1">
      <c r="B60" s="200"/>
      <c r="C60" s="201" t="s">
        <v>231</v>
      </c>
      <c r="D60" s="196">
        <v>1049</v>
      </c>
      <c r="E60" s="310"/>
      <c r="F60" s="312"/>
    </row>
    <row r="61" spans="2:6" ht="34.5" customHeight="1">
      <c r="B61" s="186" t="s">
        <v>113</v>
      </c>
      <c r="C61" s="187" t="s">
        <v>232</v>
      </c>
      <c r="D61" s="195">
        <v>1050</v>
      </c>
      <c r="E61" s="310"/>
      <c r="F61" s="312"/>
    </row>
    <row r="62" spans="2:6" ht="34.5" customHeight="1">
      <c r="B62" s="186" t="s">
        <v>114</v>
      </c>
      <c r="C62" s="187" t="s">
        <v>233</v>
      </c>
      <c r="D62" s="195">
        <v>1051</v>
      </c>
      <c r="E62" s="310"/>
      <c r="F62" s="312"/>
    </row>
    <row r="63" spans="2:6" ht="34.5" customHeight="1">
      <c r="B63" s="200" t="s">
        <v>234</v>
      </c>
      <c r="C63" s="201" t="s">
        <v>235</v>
      </c>
      <c r="D63" s="196">
        <v>1052</v>
      </c>
      <c r="E63" s="310"/>
      <c r="F63" s="312"/>
    </row>
    <row r="64" spans="2:6" ht="34.5" customHeight="1">
      <c r="B64" s="200" t="s">
        <v>115</v>
      </c>
      <c r="C64" s="201" t="s">
        <v>236</v>
      </c>
      <c r="D64" s="196">
        <v>1053</v>
      </c>
      <c r="E64" s="310">
        <v>115</v>
      </c>
      <c r="F64" s="312">
        <v>115</v>
      </c>
    </row>
    <row r="65" spans="2:6" ht="34.5" customHeight="1">
      <c r="B65" s="186"/>
      <c r="C65" s="187" t="s">
        <v>237</v>
      </c>
      <c r="D65" s="195">
        <v>1054</v>
      </c>
      <c r="E65" s="310"/>
      <c r="F65" s="312"/>
    </row>
    <row r="66" spans="2:6" ht="34.5" customHeight="1">
      <c r="B66" s="186"/>
      <c r="C66" s="187" t="s">
        <v>238</v>
      </c>
      <c r="D66" s="195">
        <v>1055</v>
      </c>
      <c r="E66" s="310"/>
      <c r="F66" s="312"/>
    </row>
    <row r="67" spans="2:6" ht="34.5" customHeight="1">
      <c r="B67" s="186" t="s">
        <v>239</v>
      </c>
      <c r="C67" s="187" t="s">
        <v>240</v>
      </c>
      <c r="D67" s="195">
        <v>1056</v>
      </c>
      <c r="E67" s="310"/>
      <c r="F67" s="312"/>
    </row>
    <row r="68" spans="2:6" ht="34.5" customHeight="1">
      <c r="B68" s="186" t="s">
        <v>241</v>
      </c>
      <c r="C68" s="187" t="s">
        <v>242</v>
      </c>
      <c r="D68" s="195">
        <v>1057</v>
      </c>
      <c r="E68" s="310"/>
      <c r="F68" s="312"/>
    </row>
    <row r="69" spans="2:6" ht="34.5" customHeight="1">
      <c r="B69" s="200"/>
      <c r="C69" s="201" t="s">
        <v>243</v>
      </c>
      <c r="D69" s="196">
        <v>1058</v>
      </c>
      <c r="E69" s="310">
        <f>E42-E64</f>
        <v>-115</v>
      </c>
      <c r="F69" s="312">
        <f>F42-F64</f>
        <v>-115</v>
      </c>
    </row>
    <row r="70" spans="2:6" ht="34.5" customHeight="1">
      <c r="B70" s="202"/>
      <c r="C70" s="203" t="s">
        <v>244</v>
      </c>
      <c r="D70" s="196">
        <v>1059</v>
      </c>
      <c r="E70" s="310"/>
      <c r="F70" s="312"/>
    </row>
    <row r="71" spans="2:6" ht="34.5" customHeight="1">
      <c r="B71" s="186"/>
      <c r="C71" s="204" t="s">
        <v>245</v>
      </c>
      <c r="D71" s="195"/>
      <c r="E71" s="310"/>
      <c r="F71" s="312"/>
    </row>
    <row r="72" spans="2:6" ht="34.5" customHeight="1">
      <c r="B72" s="186">
        <v>721</v>
      </c>
      <c r="C72" s="204" t="s">
        <v>246</v>
      </c>
      <c r="D72" s="195">
        <v>1060</v>
      </c>
      <c r="E72" s="310"/>
      <c r="F72" s="312"/>
    </row>
    <row r="73" spans="2:6" ht="34.5" customHeight="1">
      <c r="B73" s="186" t="s">
        <v>247</v>
      </c>
      <c r="C73" s="204" t="s">
        <v>248</v>
      </c>
      <c r="D73" s="195">
        <v>1061</v>
      </c>
      <c r="E73" s="310"/>
      <c r="F73" s="312"/>
    </row>
    <row r="74" spans="2:6" ht="34.5" customHeight="1">
      <c r="B74" s="186" t="s">
        <v>247</v>
      </c>
      <c r="C74" s="204" t="s">
        <v>249</v>
      </c>
      <c r="D74" s="195">
        <v>1062</v>
      </c>
      <c r="E74" s="310"/>
      <c r="F74" s="312"/>
    </row>
    <row r="75" spans="2:6" ht="34.5" customHeight="1">
      <c r="B75" s="186">
        <v>723</v>
      </c>
      <c r="C75" s="204" t="s">
        <v>250</v>
      </c>
      <c r="D75" s="195">
        <v>1063</v>
      </c>
      <c r="E75" s="310"/>
      <c r="F75" s="312"/>
    </row>
    <row r="76" spans="2:6" ht="34.5" customHeight="1">
      <c r="B76" s="200"/>
      <c r="C76" s="203" t="s">
        <v>535</v>
      </c>
      <c r="D76" s="196">
        <v>1064</v>
      </c>
      <c r="E76" s="310">
        <v>0</v>
      </c>
      <c r="F76" s="312">
        <v>0</v>
      </c>
    </row>
    <row r="77" spans="2:6" ht="34.5" customHeight="1">
      <c r="B77" s="202"/>
      <c r="C77" s="203" t="s">
        <v>536</v>
      </c>
      <c r="D77" s="196">
        <v>1065</v>
      </c>
      <c r="E77" s="310"/>
      <c r="F77" s="312"/>
    </row>
    <row r="78" spans="2:6" ht="34.5" customHeight="1">
      <c r="B78" s="205"/>
      <c r="C78" s="204" t="s">
        <v>251</v>
      </c>
      <c r="D78" s="195">
        <v>1066</v>
      </c>
      <c r="E78" s="417"/>
      <c r="F78" s="418"/>
    </row>
    <row r="79" spans="2:6" ht="34.5" customHeight="1">
      <c r="B79" s="205"/>
      <c r="C79" s="204" t="s">
        <v>252</v>
      </c>
      <c r="D79" s="195">
        <v>1067</v>
      </c>
      <c r="E79" s="417"/>
      <c r="F79" s="418"/>
    </row>
    <row r="80" spans="2:6" ht="34.5" customHeight="1">
      <c r="B80" s="205"/>
      <c r="C80" s="204" t="s">
        <v>537</v>
      </c>
      <c r="D80" s="195">
        <v>1068</v>
      </c>
      <c r="E80" s="419"/>
      <c r="F80" s="418"/>
    </row>
    <row r="81" spans="2:6" ht="34.5" customHeight="1">
      <c r="B81" s="205"/>
      <c r="C81" s="204" t="s">
        <v>538</v>
      </c>
      <c r="D81" s="195">
        <v>1069</v>
      </c>
      <c r="E81" s="420"/>
      <c r="F81" s="421"/>
    </row>
    <row r="82" spans="2:6" ht="34.5" customHeight="1">
      <c r="B82" s="205"/>
      <c r="C82" s="204" t="s">
        <v>539</v>
      </c>
      <c r="D82" s="195"/>
      <c r="E82" s="422"/>
      <c r="F82" s="418"/>
    </row>
    <row r="83" spans="2:6" ht="34.5" customHeight="1">
      <c r="B83" s="189"/>
      <c r="C83" s="188" t="s">
        <v>81</v>
      </c>
      <c r="D83" s="195">
        <v>1070</v>
      </c>
      <c r="E83" s="423"/>
      <c r="F83" s="424"/>
    </row>
    <row r="84" spans="2:6" ht="34.5" customHeight="1" thickBot="1">
      <c r="B84" s="190"/>
      <c r="C84" s="191" t="s">
        <v>253</v>
      </c>
      <c r="D84" s="197">
        <v>1071</v>
      </c>
      <c r="E84" s="425"/>
      <c r="F84" s="426"/>
    </row>
    <row r="85" ht="15">
      <c r="D85" s="192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view="pageBreakPreview" zoomScale="60" zoomScalePageLayoutView="0" workbookViewId="0" topLeftCell="A1">
      <selection activeCell="I8" sqref="I8:I9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">
      <c r="B2" s="12"/>
      <c r="C2" s="12"/>
      <c r="D2" s="12"/>
      <c r="E2" s="12"/>
      <c r="F2" s="12"/>
      <c r="G2" s="12"/>
      <c r="H2" s="12"/>
      <c r="I2" s="12"/>
    </row>
    <row r="3" s="9" customFormat="1" ht="27.75" customHeight="1">
      <c r="I3" s="9" t="s">
        <v>658</v>
      </c>
    </row>
    <row r="4" spans="2:16" ht="15">
      <c r="B4" s="12"/>
      <c r="C4" s="23"/>
      <c r="D4" s="23"/>
      <c r="E4" s="23"/>
      <c r="F4" s="23"/>
      <c r="G4" s="23"/>
      <c r="H4" s="23"/>
      <c r="I4" s="23"/>
      <c r="J4" s="3"/>
      <c r="K4" s="3"/>
      <c r="L4" s="3"/>
      <c r="M4" s="3"/>
      <c r="N4" s="3"/>
      <c r="O4" s="3"/>
      <c r="P4" s="3"/>
    </row>
    <row r="5" spans="2:16" ht="17.25">
      <c r="B5" s="943" t="s">
        <v>25</v>
      </c>
      <c r="C5" s="943"/>
      <c r="D5" s="943"/>
      <c r="E5" s="943"/>
      <c r="F5" s="943"/>
      <c r="G5" s="943"/>
      <c r="H5" s="943"/>
      <c r="I5" s="943"/>
      <c r="J5" s="3"/>
      <c r="K5" s="3"/>
      <c r="L5" s="3"/>
      <c r="M5" s="3"/>
      <c r="N5" s="3"/>
      <c r="O5" s="3"/>
      <c r="P5" s="3"/>
    </row>
    <row r="6" spans="2:16" ht="15">
      <c r="B6" s="12"/>
      <c r="C6" s="36"/>
      <c r="D6" s="36"/>
      <c r="E6" s="36"/>
      <c r="F6" s="36"/>
      <c r="G6" s="36"/>
      <c r="H6" s="36"/>
      <c r="I6" s="36"/>
      <c r="J6" s="4"/>
      <c r="K6" s="4"/>
      <c r="L6" s="4"/>
      <c r="M6" s="4"/>
      <c r="N6" s="4"/>
      <c r="O6" s="4"/>
      <c r="P6" s="4"/>
    </row>
    <row r="7" spans="2:16" ht="15.75" thickBot="1">
      <c r="B7" s="12"/>
      <c r="C7" s="22"/>
      <c r="D7" s="22"/>
      <c r="E7" s="22"/>
      <c r="F7" s="12"/>
      <c r="G7" s="12"/>
      <c r="H7" s="12"/>
      <c r="I7" s="14" t="s">
        <v>43</v>
      </c>
      <c r="K7" s="5"/>
      <c r="L7" s="5"/>
      <c r="M7" s="5"/>
      <c r="N7" s="5"/>
      <c r="O7" s="5"/>
      <c r="P7" s="5"/>
    </row>
    <row r="8" spans="2:18" s="7" customFormat="1" ht="32.25" customHeight="1">
      <c r="B8" s="944" t="s">
        <v>2</v>
      </c>
      <c r="C8" s="946" t="s">
        <v>26</v>
      </c>
      <c r="D8" s="564" t="s">
        <v>731</v>
      </c>
      <c r="E8" s="571" t="s">
        <v>752</v>
      </c>
      <c r="F8" s="948" t="s">
        <v>799</v>
      </c>
      <c r="G8" s="934" t="s">
        <v>800</v>
      </c>
      <c r="H8" s="934" t="s">
        <v>801</v>
      </c>
      <c r="I8" s="941" t="s">
        <v>802</v>
      </c>
      <c r="J8" s="15"/>
      <c r="K8" s="15"/>
      <c r="L8" s="15"/>
      <c r="M8" s="15"/>
      <c r="N8" s="15"/>
      <c r="O8" s="16"/>
      <c r="P8" s="8"/>
      <c r="Q8" s="8"/>
      <c r="R8" s="8"/>
    </row>
    <row r="9" spans="2:18" s="7" customFormat="1" ht="26.25" customHeight="1" thickBot="1">
      <c r="B9" s="945"/>
      <c r="C9" s="947"/>
      <c r="D9" s="563" t="s">
        <v>738</v>
      </c>
      <c r="E9" s="572" t="s">
        <v>738</v>
      </c>
      <c r="F9" s="949"/>
      <c r="G9" s="935"/>
      <c r="H9" s="935"/>
      <c r="I9" s="942"/>
      <c r="J9" s="8"/>
      <c r="K9" s="8"/>
      <c r="L9" s="8"/>
      <c r="M9" s="8"/>
      <c r="N9" s="8"/>
      <c r="O9" s="8"/>
      <c r="P9" s="8"/>
      <c r="Q9" s="8"/>
      <c r="R9" s="8"/>
    </row>
    <row r="10" spans="2:18" s="6" customFormat="1" ht="33" customHeight="1">
      <c r="B10" s="568" t="s">
        <v>82</v>
      </c>
      <c r="C10" s="565" t="s">
        <v>27</v>
      </c>
      <c r="D10" s="446"/>
      <c r="E10" s="573"/>
      <c r="F10" s="446"/>
      <c r="G10" s="358"/>
      <c r="H10" s="358"/>
      <c r="I10" s="366"/>
      <c r="J10" s="10"/>
      <c r="K10" s="10"/>
      <c r="L10" s="10"/>
      <c r="M10" s="10"/>
      <c r="N10" s="10"/>
      <c r="O10" s="10"/>
      <c r="P10" s="10"/>
      <c r="Q10" s="10"/>
      <c r="R10" s="10"/>
    </row>
    <row r="11" spans="2:18" s="6" customFormat="1" ht="33" customHeight="1">
      <c r="B11" s="569" t="s">
        <v>83</v>
      </c>
      <c r="C11" s="566" t="s">
        <v>28</v>
      </c>
      <c r="D11" s="369"/>
      <c r="E11" s="574"/>
      <c r="F11" s="368"/>
      <c r="G11" s="310"/>
      <c r="H11" s="310"/>
      <c r="I11" s="312"/>
      <c r="J11" s="10"/>
      <c r="K11" s="10"/>
      <c r="L11" s="10"/>
      <c r="M11" s="10"/>
      <c r="N11" s="10"/>
      <c r="O11" s="10"/>
      <c r="P11" s="10"/>
      <c r="Q11" s="10"/>
      <c r="R11" s="10"/>
    </row>
    <row r="12" spans="2:18" s="6" customFormat="1" ht="33" customHeight="1">
      <c r="B12" s="569" t="s">
        <v>84</v>
      </c>
      <c r="C12" s="566" t="s">
        <v>29</v>
      </c>
      <c r="D12" s="368"/>
      <c r="E12" s="575"/>
      <c r="F12" s="368"/>
      <c r="G12" s="310"/>
      <c r="H12" s="310"/>
      <c r="I12" s="312"/>
      <c r="J12" s="10"/>
      <c r="K12" s="10"/>
      <c r="L12" s="10"/>
      <c r="M12" s="10"/>
      <c r="N12" s="10"/>
      <c r="O12" s="10"/>
      <c r="P12" s="10"/>
      <c r="Q12" s="10"/>
      <c r="R12" s="10"/>
    </row>
    <row r="13" spans="2:18" s="6" customFormat="1" ht="33" customHeight="1">
      <c r="B13" s="569" t="s">
        <v>85</v>
      </c>
      <c r="C13" s="566" t="s">
        <v>30</v>
      </c>
      <c r="D13" s="368"/>
      <c r="E13" s="575"/>
      <c r="F13" s="368"/>
      <c r="G13" s="310"/>
      <c r="H13" s="310"/>
      <c r="I13" s="312"/>
      <c r="J13" s="10"/>
      <c r="K13" s="10"/>
      <c r="L13" s="10"/>
      <c r="M13" s="10"/>
      <c r="N13" s="10"/>
      <c r="O13" s="10"/>
      <c r="P13" s="10"/>
      <c r="Q13" s="10"/>
      <c r="R13" s="10"/>
    </row>
    <row r="14" spans="2:18" s="6" customFormat="1" ht="33" customHeight="1">
      <c r="B14" s="569" t="s">
        <v>86</v>
      </c>
      <c r="C14" s="566" t="s">
        <v>63</v>
      </c>
      <c r="D14" s="368">
        <v>265000</v>
      </c>
      <c r="E14" s="575">
        <v>265000</v>
      </c>
      <c r="F14" s="368">
        <v>66000</v>
      </c>
      <c r="G14" s="310">
        <v>132000</v>
      </c>
      <c r="H14" s="310">
        <v>198000</v>
      </c>
      <c r="I14" s="312">
        <v>265000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2:18" s="6" customFormat="1" ht="33" customHeight="1">
      <c r="B15" s="569" t="s">
        <v>87</v>
      </c>
      <c r="C15" s="566" t="s">
        <v>31</v>
      </c>
      <c r="D15" s="368"/>
      <c r="E15" s="575"/>
      <c r="F15" s="368"/>
      <c r="G15" s="310"/>
      <c r="H15" s="310"/>
      <c r="I15" s="312"/>
      <c r="J15" s="10"/>
      <c r="K15" s="10"/>
      <c r="L15" s="10"/>
      <c r="M15" s="10"/>
      <c r="N15" s="10"/>
      <c r="O15" s="10"/>
      <c r="P15" s="10"/>
      <c r="Q15" s="10"/>
      <c r="R15" s="10"/>
    </row>
    <row r="16" spans="2:18" s="6" customFormat="1" ht="33" customHeight="1" thickBot="1">
      <c r="B16" s="570" t="s">
        <v>88</v>
      </c>
      <c r="C16" s="567" t="s">
        <v>23</v>
      </c>
      <c r="D16" s="465"/>
      <c r="E16" s="576"/>
      <c r="F16" s="438"/>
      <c r="G16" s="313"/>
      <c r="H16" s="313"/>
      <c r="I16" s="314"/>
      <c r="J16" s="10"/>
      <c r="K16" s="10"/>
      <c r="L16" s="10"/>
      <c r="M16" s="10"/>
      <c r="N16" s="10"/>
      <c r="O16" s="10"/>
      <c r="P16" s="10"/>
      <c r="Q16" s="10"/>
      <c r="R16" s="10"/>
    </row>
    <row r="17" spans="2:9" ht="15">
      <c r="B17" s="32"/>
      <c r="C17" s="12"/>
      <c r="D17" s="12"/>
      <c r="E17" s="12"/>
      <c r="F17" s="12"/>
      <c r="G17" s="12"/>
      <c r="H17" s="12"/>
      <c r="I17" s="12"/>
    </row>
    <row r="19" spans="3:9" ht="20.25" customHeight="1">
      <c r="C19" s="11"/>
      <c r="D19" s="11"/>
      <c r="E19" s="2"/>
      <c r="F19" s="2"/>
      <c r="G19" s="2"/>
      <c r="H19" s="2"/>
      <c r="I19" s="2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view="pageBreakPreview" zoomScale="60" workbookViewId="0" topLeftCell="A4">
      <selection activeCell="R32" sqref="R32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3.5">
      <c r="A1" s="34"/>
      <c r="B1" s="34"/>
      <c r="C1" s="34"/>
      <c r="D1" s="34"/>
      <c r="E1" s="758" t="s">
        <v>669</v>
      </c>
      <c r="F1" s="758"/>
    </row>
    <row r="2" spans="1:6" ht="13.5">
      <c r="A2" s="34"/>
      <c r="B2" s="34"/>
      <c r="C2" s="34"/>
      <c r="D2" s="34"/>
      <c r="E2" s="473"/>
      <c r="F2" s="85"/>
    </row>
    <row r="3" spans="1:6" ht="17.25">
      <c r="A3" s="759" t="s">
        <v>652</v>
      </c>
      <c r="B3" s="759"/>
      <c r="C3" s="759"/>
      <c r="D3" s="759"/>
      <c r="E3" s="759"/>
      <c r="F3" s="759"/>
    </row>
    <row r="4" spans="1:6" ht="12.75">
      <c r="A4" s="85"/>
      <c r="B4" s="85"/>
      <c r="C4" s="85"/>
      <c r="D4" s="85"/>
      <c r="E4" s="85"/>
      <c r="F4" s="85"/>
    </row>
    <row r="5" spans="1:6" ht="12.75">
      <c r="A5" s="620"/>
      <c r="B5" s="620"/>
      <c r="C5" s="85"/>
      <c r="D5" s="85"/>
      <c r="E5" s="85"/>
      <c r="F5" s="629" t="s">
        <v>470</v>
      </c>
    </row>
    <row r="6" spans="1:6" ht="30.75" customHeight="1" thickBot="1">
      <c r="A6" s="630"/>
      <c r="B6" s="631"/>
      <c r="C6" s="467" t="s">
        <v>737</v>
      </c>
      <c r="D6" s="467" t="s">
        <v>690</v>
      </c>
      <c r="E6" s="467" t="s">
        <v>738</v>
      </c>
      <c r="F6" s="468" t="s">
        <v>774</v>
      </c>
    </row>
    <row r="7" spans="1:6" ht="15.75" thickTop="1">
      <c r="A7" s="469" t="s">
        <v>670</v>
      </c>
      <c r="B7" s="654" t="s">
        <v>481</v>
      </c>
      <c r="C7" s="632"/>
      <c r="D7" s="632">
        <v>7670</v>
      </c>
      <c r="E7" s="632">
        <v>11934</v>
      </c>
      <c r="F7" s="633"/>
    </row>
    <row r="8" spans="1:6" ht="15.75" thickBot="1">
      <c r="A8" s="634"/>
      <c r="B8" s="655" t="s">
        <v>482</v>
      </c>
      <c r="C8" s="635">
        <v>9952</v>
      </c>
      <c r="D8" s="635">
        <v>9741</v>
      </c>
      <c r="E8" s="635">
        <v>12477</v>
      </c>
      <c r="F8" s="636">
        <v>12734</v>
      </c>
    </row>
    <row r="9" spans="1:6" ht="13.5">
      <c r="A9" s="637"/>
      <c r="B9" s="638" t="s">
        <v>671</v>
      </c>
      <c r="C9" s="639">
        <f>_xlfn.IFERROR(C8/C7-1,0)</f>
        <v>0</v>
      </c>
      <c r="D9" s="639">
        <f>_xlfn.IFERROR(D8/D7-1,0)</f>
        <v>0.2700130378096479</v>
      </c>
      <c r="E9" s="639">
        <v>0.27</v>
      </c>
      <c r="F9" s="640" t="s">
        <v>483</v>
      </c>
    </row>
    <row r="10" spans="1:6" ht="14.25" thickBot="1">
      <c r="A10" s="755" t="s">
        <v>672</v>
      </c>
      <c r="B10" s="756"/>
      <c r="C10" s="641" t="s">
        <v>483</v>
      </c>
      <c r="D10" s="642">
        <f>_xlfn.IFERROR(D8/C8-1,0)</f>
        <v>-0.021201768488745998</v>
      </c>
      <c r="E10" s="642">
        <f>_xlfn.IFERROR(E8/D8-1,0)</f>
        <v>0.280874653526332</v>
      </c>
      <c r="F10" s="642">
        <f>_xlfn.IFERROR(F7/E8-1,0)</f>
        <v>-1</v>
      </c>
    </row>
    <row r="11" spans="1:6" ht="15.75" thickTop="1">
      <c r="A11" s="469" t="s">
        <v>673</v>
      </c>
      <c r="B11" s="654" t="s">
        <v>481</v>
      </c>
      <c r="C11" s="632"/>
      <c r="D11" s="632"/>
      <c r="E11" s="632">
        <v>20962</v>
      </c>
      <c r="F11" s="632">
        <v>21762</v>
      </c>
    </row>
    <row r="12" spans="1:10" ht="15.75" thickBot="1">
      <c r="A12" s="634"/>
      <c r="B12" s="655" t="s">
        <v>482</v>
      </c>
      <c r="C12" s="632">
        <v>19914</v>
      </c>
      <c r="D12" s="632">
        <v>20530</v>
      </c>
      <c r="E12" s="632">
        <v>22251</v>
      </c>
      <c r="F12" s="636"/>
      <c r="J12" s="466"/>
    </row>
    <row r="13" spans="1:6" ht="13.5">
      <c r="A13" s="637"/>
      <c r="B13" s="638" t="s">
        <v>671</v>
      </c>
      <c r="C13" s="643">
        <f>_xlfn.IFERROR(C12/C11-1,0)</f>
        <v>0</v>
      </c>
      <c r="D13" s="639">
        <f>_xlfn.IFERROR(D12/D11-1,0)</f>
        <v>0</v>
      </c>
      <c r="E13" s="639">
        <f>_xlfn.IFERROR(E12/E11-1,0)</f>
        <v>0.06149222402442511</v>
      </c>
      <c r="F13" s="640" t="s">
        <v>483</v>
      </c>
    </row>
    <row r="14" spans="1:10" ht="14.25" thickBot="1">
      <c r="A14" s="755" t="s">
        <v>672</v>
      </c>
      <c r="B14" s="756"/>
      <c r="C14" s="641" t="s">
        <v>483</v>
      </c>
      <c r="D14" s="642">
        <f>_xlfn.IFERROR(D12/C12-1,0)</f>
        <v>0.030933011951391087</v>
      </c>
      <c r="E14" s="642">
        <f>_xlfn.IFERROR(E12/D12-1,0)</f>
        <v>0.08382854359473946</v>
      </c>
      <c r="F14" s="642">
        <f>_xlfn.IFERROR(F11/E12-1,0)</f>
        <v>-0.021976540380207576</v>
      </c>
      <c r="J14" s="466"/>
    </row>
    <row r="15" spans="1:6" ht="15.75" thickTop="1">
      <c r="A15" s="469" t="s">
        <v>480</v>
      </c>
      <c r="B15" s="654" t="s">
        <v>481</v>
      </c>
      <c r="C15" s="632">
        <v>60300</v>
      </c>
      <c r="D15" s="632">
        <v>59500</v>
      </c>
      <c r="E15" s="632">
        <v>55800</v>
      </c>
      <c r="F15" s="632">
        <v>57700</v>
      </c>
    </row>
    <row r="16" spans="1:6" ht="15.75" thickBot="1">
      <c r="A16" s="634"/>
      <c r="B16" s="655" t="s">
        <v>482</v>
      </c>
      <c r="C16" s="644">
        <v>53970</v>
      </c>
      <c r="D16" s="644">
        <v>57751</v>
      </c>
      <c r="E16" s="644">
        <v>55800</v>
      </c>
      <c r="F16" s="636" t="s">
        <v>483</v>
      </c>
    </row>
    <row r="17" spans="1:6" ht="13.5">
      <c r="A17" s="637"/>
      <c r="B17" s="638" t="s">
        <v>671</v>
      </c>
      <c r="C17" s="639">
        <f>_xlfn.IFERROR(C16/C15-1,0)</f>
        <v>-0.10497512437810941</v>
      </c>
      <c r="D17" s="639">
        <f>_xlfn.IFERROR(D16/D15-1,0)</f>
        <v>-0.02939495798319325</v>
      </c>
      <c r="E17" s="639">
        <f>_xlfn.IFERROR(E16/E15-1,0)</f>
        <v>0</v>
      </c>
      <c r="F17" s="640" t="s">
        <v>483</v>
      </c>
    </row>
    <row r="18" spans="1:10" ht="14.25" thickBot="1">
      <c r="A18" s="755" t="s">
        <v>672</v>
      </c>
      <c r="B18" s="756"/>
      <c r="C18" s="641" t="s">
        <v>483</v>
      </c>
      <c r="D18" s="642">
        <f>_xlfn.IFERROR(D16/C16-1,0)</f>
        <v>0.07005743931813968</v>
      </c>
      <c r="E18" s="642">
        <f>_xlfn.IFERROR(E16/D16-1,0)</f>
        <v>-0.033782964797146375</v>
      </c>
      <c r="F18" s="645">
        <f>_xlfn.IFERROR(F15/E16-1,0)</f>
        <v>0.03405017921146958</v>
      </c>
      <c r="J18" s="466"/>
    </row>
    <row r="19" spans="1:6" ht="15.75" thickTop="1">
      <c r="A19" s="469" t="s">
        <v>484</v>
      </c>
      <c r="B19" s="654" t="s">
        <v>481</v>
      </c>
      <c r="C19" s="632">
        <v>59800</v>
      </c>
      <c r="D19" s="632">
        <v>57271</v>
      </c>
      <c r="E19" s="632">
        <v>55685</v>
      </c>
      <c r="F19" s="632">
        <v>57600</v>
      </c>
    </row>
    <row r="20" spans="1:6" ht="15.75" thickBot="1">
      <c r="A20" s="634"/>
      <c r="B20" s="655" t="s">
        <v>482</v>
      </c>
      <c r="C20" s="644">
        <v>51582</v>
      </c>
      <c r="D20" s="644">
        <v>54127</v>
      </c>
      <c r="E20" s="644">
        <v>55685</v>
      </c>
      <c r="F20" s="636"/>
    </row>
    <row r="21" spans="1:6" ht="13.5">
      <c r="A21" s="637"/>
      <c r="B21" s="638" t="s">
        <v>671</v>
      </c>
      <c r="C21" s="639">
        <f>_xlfn.IFERROR(C20/C19-1,0)</f>
        <v>-0.1374247491638796</v>
      </c>
      <c r="D21" s="639">
        <f>_xlfn.IFERROR(D20/D19-1,0)</f>
        <v>-0.054896893715842277</v>
      </c>
      <c r="E21" s="639">
        <f>_xlfn.IFERROR(E20/E19-1,0)</f>
        <v>0</v>
      </c>
      <c r="F21" s="640" t="s">
        <v>483</v>
      </c>
    </row>
    <row r="22" spans="1:6" ht="14.25" thickBot="1">
      <c r="A22" s="755" t="s">
        <v>672</v>
      </c>
      <c r="B22" s="756"/>
      <c r="C22" s="641" t="s">
        <v>483</v>
      </c>
      <c r="D22" s="642">
        <f>_xlfn.IFERROR(D20/C20-1,0)</f>
        <v>0.049338916676360034</v>
      </c>
      <c r="E22" s="642">
        <f>_xlfn.IFERROR(E20/D20-1,0)</f>
        <v>0.028784155781772514</v>
      </c>
      <c r="F22" s="642">
        <f>_xlfn.IFERROR(F19/E20-1,0)</f>
        <v>0.03438987159917395</v>
      </c>
    </row>
    <row r="23" spans="1:6" ht="15.75" thickTop="1">
      <c r="A23" s="469" t="s">
        <v>485</v>
      </c>
      <c r="B23" s="654" t="s">
        <v>481</v>
      </c>
      <c r="C23" s="646">
        <f aca="true" t="shared" si="0" ref="C23:E24">C15-C19</f>
        <v>500</v>
      </c>
      <c r="D23" s="646">
        <f t="shared" si="0"/>
        <v>2229</v>
      </c>
      <c r="E23" s="646">
        <f t="shared" si="0"/>
        <v>115</v>
      </c>
      <c r="F23" s="646">
        <v>100100</v>
      </c>
    </row>
    <row r="24" spans="1:6" ht="15.75" thickBot="1">
      <c r="A24" s="634"/>
      <c r="B24" s="655" t="s">
        <v>482</v>
      </c>
      <c r="C24" s="647">
        <f t="shared" si="0"/>
        <v>2388</v>
      </c>
      <c r="D24" s="647">
        <f t="shared" si="0"/>
        <v>3624</v>
      </c>
      <c r="E24" s="647">
        <f t="shared" si="0"/>
        <v>115</v>
      </c>
      <c r="F24" s="636" t="s">
        <v>483</v>
      </c>
    </row>
    <row r="25" spans="1:6" ht="13.5">
      <c r="A25" s="637"/>
      <c r="B25" s="638" t="s">
        <v>671</v>
      </c>
      <c r="C25" s="639">
        <f>_xlfn.IFERROR(C24/C23-1,0)</f>
        <v>3.776</v>
      </c>
      <c r="D25" s="639">
        <f>_xlfn.IFERROR(D24/D23-1,0)</f>
        <v>0.6258411843876177</v>
      </c>
      <c r="E25" s="639">
        <f>_xlfn.IFERROR(E24/E23-1,0)</f>
        <v>0</v>
      </c>
      <c r="F25" s="640" t="s">
        <v>483</v>
      </c>
    </row>
    <row r="26" spans="1:6" ht="14.25" thickBot="1">
      <c r="A26" s="755" t="s">
        <v>672</v>
      </c>
      <c r="B26" s="756"/>
      <c r="C26" s="641" t="s">
        <v>483</v>
      </c>
      <c r="D26" s="642">
        <f>_xlfn.IFERROR(D24/C24-1,0)</f>
        <v>0.5175879396984924</v>
      </c>
      <c r="E26" s="642">
        <f>_xlfn.IFERROR(E24/D24-1,0)</f>
        <v>-0.9682671081677704</v>
      </c>
      <c r="F26" s="645">
        <f>_xlfn.IFERROR(F23/E24-1,0)</f>
        <v>869.4347826086956</v>
      </c>
    </row>
    <row r="27" spans="1:6" ht="15.75" thickTop="1">
      <c r="A27" s="470" t="s">
        <v>486</v>
      </c>
      <c r="B27" s="654" t="s">
        <v>481</v>
      </c>
      <c r="C27" s="632">
        <v>500</v>
      </c>
      <c r="D27" s="632">
        <f>D15-D19</f>
        <v>2229</v>
      </c>
      <c r="E27" s="632">
        <v>117</v>
      </c>
      <c r="F27" s="632">
        <v>100</v>
      </c>
    </row>
    <row r="28" spans="1:6" ht="15.75" thickBot="1">
      <c r="A28" s="634"/>
      <c r="B28" s="655" t="s">
        <v>482</v>
      </c>
      <c r="C28" s="644">
        <v>2029</v>
      </c>
      <c r="D28" s="644">
        <f>D16-D20</f>
        <v>3624</v>
      </c>
      <c r="E28" s="644">
        <v>117</v>
      </c>
      <c r="F28" s="636">
        <v>0</v>
      </c>
    </row>
    <row r="29" spans="1:6" ht="13.5">
      <c r="A29" s="637"/>
      <c r="B29" s="638" t="s">
        <v>671</v>
      </c>
      <c r="C29" s="639">
        <f>_xlfn.IFERROR(C28/C27-1,0)</f>
        <v>3.058</v>
      </c>
      <c r="D29" s="639">
        <f>_xlfn.IFERROR(D28/D27-1,0)</f>
        <v>0.6258411843876177</v>
      </c>
      <c r="E29" s="639">
        <f>_xlfn.IFERROR(E28/E27-1,0)</f>
        <v>0</v>
      </c>
      <c r="F29" s="640" t="s">
        <v>483</v>
      </c>
    </row>
    <row r="30" spans="1:6" ht="14.25" thickBot="1">
      <c r="A30" s="755" t="s">
        <v>672</v>
      </c>
      <c r="B30" s="756"/>
      <c r="C30" s="641" t="s">
        <v>483</v>
      </c>
      <c r="D30" s="642">
        <f>_xlfn.IFERROR(D28/C28-1,0)</f>
        <v>0.7861015278462298</v>
      </c>
      <c r="E30" s="642">
        <f>_xlfn.IFERROR(E28/D28-1,0)</f>
        <v>-0.9677152317880795</v>
      </c>
      <c r="F30" s="642">
        <f>_xlfn.IFERROR(F27/E28-1,0)</f>
        <v>-0.14529914529914534</v>
      </c>
    </row>
    <row r="31" spans="1:6" ht="9" customHeight="1" thickBot="1" thickTop="1">
      <c r="A31" s="648"/>
      <c r="B31" s="649"/>
      <c r="C31" s="650"/>
      <c r="D31" s="651"/>
      <c r="E31" s="651"/>
      <c r="F31" s="652"/>
    </row>
    <row r="32" spans="1:6" ht="15.75" thickTop="1">
      <c r="A32" s="469" t="s">
        <v>487</v>
      </c>
      <c r="B32" s="654" t="s">
        <v>481</v>
      </c>
      <c r="C32" s="632">
        <v>27</v>
      </c>
      <c r="D32" s="632">
        <v>26</v>
      </c>
      <c r="E32" s="632">
        <v>25</v>
      </c>
      <c r="F32" s="633">
        <v>25</v>
      </c>
    </row>
    <row r="33" spans="1:6" ht="15.75" thickBot="1">
      <c r="A33" s="634"/>
      <c r="B33" s="655" t="s">
        <v>482</v>
      </c>
      <c r="C33" s="644">
        <v>27</v>
      </c>
      <c r="D33" s="644">
        <v>26</v>
      </c>
      <c r="E33" s="644">
        <v>25</v>
      </c>
      <c r="F33" s="653" t="s">
        <v>483</v>
      </c>
    </row>
    <row r="34" spans="1:6" ht="13.5">
      <c r="A34" s="637"/>
      <c r="B34" s="638" t="s">
        <v>671</v>
      </c>
      <c r="C34" s="639">
        <f>_xlfn.IFERROR(C33/C32-1,0)</f>
        <v>0</v>
      </c>
      <c r="D34" s="639">
        <f>_xlfn.IFERROR(D33/D32-1,0)</f>
        <v>0</v>
      </c>
      <c r="E34" s="639">
        <f>_xlfn.IFERROR(E33/E32-1,0)</f>
        <v>0</v>
      </c>
      <c r="F34" s="640" t="s">
        <v>483</v>
      </c>
    </row>
    <row r="35" spans="1:6" ht="14.25" thickBot="1">
      <c r="A35" s="755" t="s">
        <v>672</v>
      </c>
      <c r="B35" s="756"/>
      <c r="C35" s="641" t="s">
        <v>483</v>
      </c>
      <c r="D35" s="642">
        <f>_xlfn.IFERROR(D33/C33-1,0)</f>
        <v>-0.03703703703703709</v>
      </c>
      <c r="E35" s="642">
        <f>_xlfn.IFERROR(E33/D33-1,0)</f>
        <v>-0.038461538461538436</v>
      </c>
      <c r="F35" s="642">
        <f>_xlfn.IFERROR(F32/E33-1,0)</f>
        <v>0</v>
      </c>
    </row>
    <row r="36" spans="1:6" ht="15.75" thickTop="1">
      <c r="A36" s="469" t="s">
        <v>488</v>
      </c>
      <c r="B36" s="654" t="s">
        <v>481</v>
      </c>
      <c r="C36" s="632">
        <v>56492</v>
      </c>
      <c r="D36" s="632">
        <v>63025</v>
      </c>
      <c r="E36" s="632">
        <v>66715</v>
      </c>
      <c r="F36" s="633">
        <v>72035</v>
      </c>
    </row>
    <row r="37" spans="1:6" ht="15.75" thickBot="1">
      <c r="A37" s="634"/>
      <c r="B37" s="655" t="s">
        <v>482</v>
      </c>
      <c r="C37" s="644">
        <v>50533</v>
      </c>
      <c r="D37" s="644">
        <v>61232</v>
      </c>
      <c r="E37" s="644">
        <v>63145</v>
      </c>
      <c r="F37" s="653" t="s">
        <v>483</v>
      </c>
    </row>
    <row r="38" spans="1:6" ht="13.5">
      <c r="A38" s="637"/>
      <c r="B38" s="638" t="s">
        <v>671</v>
      </c>
      <c r="C38" s="639">
        <f>_xlfn.IFERROR(C37/C36-1,0)</f>
        <v>-0.10548396233094948</v>
      </c>
      <c r="D38" s="639">
        <f>_xlfn.IFERROR(D37/D36-1,0)</f>
        <v>-0.028449028163427204</v>
      </c>
      <c r="E38" s="639">
        <f>_xlfn.IFERROR(E37/E36-1,0)</f>
        <v>-0.05351120437682677</v>
      </c>
      <c r="F38" s="640" t="s">
        <v>483</v>
      </c>
    </row>
    <row r="39" spans="1:6" ht="14.25" thickBot="1">
      <c r="A39" s="755" t="s">
        <v>672</v>
      </c>
      <c r="B39" s="756"/>
      <c r="C39" s="641" t="s">
        <v>483</v>
      </c>
      <c r="D39" s="642">
        <f>_xlfn.IFERROR(D37/C37-1,0)</f>
        <v>0.21172303247382906</v>
      </c>
      <c r="E39" s="642">
        <f>_xlfn.IFERROR(E37/D37-1,0)</f>
        <v>0.031241834334988283</v>
      </c>
      <c r="F39" s="645">
        <f>_xlfn.IFERROR(F36/E37-1,0)</f>
        <v>0.140787077361628</v>
      </c>
    </row>
    <row r="40" spans="1:6" ht="9" customHeight="1" thickBot="1" thickTop="1">
      <c r="A40" s="648"/>
      <c r="B40" s="649"/>
      <c r="C40" s="650"/>
      <c r="D40" s="651"/>
      <c r="E40" s="651"/>
      <c r="F40" s="652"/>
    </row>
    <row r="41" spans="1:6" ht="15.75" thickTop="1">
      <c r="A41" s="469" t="s">
        <v>674</v>
      </c>
      <c r="B41" s="654" t="s">
        <v>481</v>
      </c>
      <c r="C41" s="632"/>
      <c r="D41" s="632"/>
      <c r="E41" s="632"/>
      <c r="F41" s="633"/>
    </row>
    <row r="42" spans="1:6" ht="15.75" thickBot="1">
      <c r="A42" s="634"/>
      <c r="B42" s="655" t="s">
        <v>482</v>
      </c>
      <c r="C42" s="644"/>
      <c r="D42" s="644"/>
      <c r="E42" s="644"/>
      <c r="F42" s="653" t="s">
        <v>483</v>
      </c>
    </row>
    <row r="43" spans="1:6" ht="13.5">
      <c r="A43" s="637"/>
      <c r="B43" s="638" t="s">
        <v>671</v>
      </c>
      <c r="C43" s="639">
        <f>_xlfn.IFERROR(C42/C41-1,0)</f>
        <v>0</v>
      </c>
      <c r="D43" s="639">
        <f>_xlfn.IFERROR(D42/D41-1,0)</f>
        <v>0</v>
      </c>
      <c r="E43" s="639">
        <f>_xlfn.IFERROR(E42/E41-1,0)</f>
        <v>0</v>
      </c>
      <c r="F43" s="640" t="s">
        <v>483</v>
      </c>
    </row>
    <row r="44" spans="1:6" ht="14.25" thickBot="1">
      <c r="A44" s="755" t="s">
        <v>672</v>
      </c>
      <c r="B44" s="756"/>
      <c r="C44" s="641" t="s">
        <v>483</v>
      </c>
      <c r="D44" s="642">
        <f>_xlfn.IFERROR(D42/C42-1,0)</f>
        <v>0</v>
      </c>
      <c r="E44" s="642">
        <f>_xlfn.IFERROR(E42/D42-1,0)</f>
        <v>0</v>
      </c>
      <c r="F44" s="645">
        <f>_xlfn.IFERROR(F41/E42-1,0)</f>
        <v>0</v>
      </c>
    </row>
    <row r="45" spans="1:6" ht="13.5" thickTop="1">
      <c r="A45" s="85"/>
      <c r="B45" s="85"/>
      <c r="C45" s="85"/>
      <c r="D45" s="85"/>
      <c r="E45" s="85"/>
      <c r="F45" s="85"/>
    </row>
    <row r="46" spans="1:7" ht="15.75" customHeight="1">
      <c r="A46" s="757" t="s">
        <v>753</v>
      </c>
      <c r="B46" s="757"/>
      <c r="C46" s="757"/>
      <c r="D46" s="757"/>
      <c r="E46" s="757"/>
      <c r="F46" s="757"/>
      <c r="G46" s="471"/>
    </row>
    <row r="47" spans="1:7" ht="12.75">
      <c r="A47" s="757"/>
      <c r="B47" s="757"/>
      <c r="C47" s="757"/>
      <c r="D47" s="757"/>
      <c r="E47" s="757"/>
      <c r="F47" s="757"/>
      <c r="G47" s="471"/>
    </row>
    <row r="48" spans="1:6" ht="12.75">
      <c r="A48" s="757"/>
      <c r="B48" s="757"/>
      <c r="C48" s="757"/>
      <c r="D48" s="757"/>
      <c r="E48" s="757"/>
      <c r="F48" s="757"/>
    </row>
    <row r="49" spans="1:6" ht="12.75">
      <c r="A49" s="85"/>
      <c r="B49" s="85"/>
      <c r="C49" s="85"/>
      <c r="D49" s="85"/>
      <c r="E49" s="85"/>
      <c r="F49" s="85"/>
    </row>
    <row r="50" spans="1:6" ht="12.75">
      <c r="A50" s="85" t="s">
        <v>675</v>
      </c>
      <c r="B50" s="85"/>
      <c r="C50" s="85"/>
      <c r="D50" s="85"/>
      <c r="E50" s="85"/>
      <c r="F50" s="85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85"/>
      <c r="B1" s="620"/>
      <c r="C1" s="620"/>
      <c r="D1" s="620"/>
      <c r="E1" s="620"/>
      <c r="F1" s="656"/>
    </row>
    <row r="2" spans="1:6" ht="13.5" thickBot="1">
      <c r="A2" s="85"/>
      <c r="B2" s="620"/>
      <c r="C2" s="619"/>
      <c r="D2" s="619"/>
      <c r="E2" s="619"/>
      <c r="F2" s="619"/>
    </row>
    <row r="3" spans="1:6" ht="47.25" customHeight="1" thickBot="1">
      <c r="A3" s="619"/>
      <c r="B3" s="657"/>
      <c r="C3" s="700" t="s">
        <v>736</v>
      </c>
      <c r="D3" s="700" t="s">
        <v>808</v>
      </c>
      <c r="E3" s="701" t="s">
        <v>809</v>
      </c>
      <c r="F3" s="702" t="s">
        <v>810</v>
      </c>
    </row>
    <row r="4" spans="1:6" ht="15" customHeight="1">
      <c r="A4" s="774" t="s">
        <v>489</v>
      </c>
      <c r="B4" s="775"/>
      <c r="C4" s="704">
        <v>3091</v>
      </c>
      <c r="D4" s="704">
        <v>2284</v>
      </c>
      <c r="E4" s="704">
        <v>750</v>
      </c>
      <c r="F4" s="704">
        <v>900</v>
      </c>
    </row>
    <row r="5" spans="1:6" ht="15" customHeight="1">
      <c r="A5" s="776" t="s">
        <v>676</v>
      </c>
      <c r="B5" s="777"/>
      <c r="C5" s="617">
        <v>10.18</v>
      </c>
      <c r="D5" s="617">
        <v>6.35</v>
      </c>
      <c r="E5" s="617">
        <v>0.52</v>
      </c>
      <c r="F5" s="614">
        <v>0.46</v>
      </c>
    </row>
    <row r="6" spans="1:6" ht="15" customHeight="1">
      <c r="A6" s="776" t="s">
        <v>677</v>
      </c>
      <c r="B6" s="777"/>
      <c r="C6" s="617">
        <v>20.38</v>
      </c>
      <c r="D6" s="617">
        <v>13.38</v>
      </c>
      <c r="E6" s="617">
        <v>0.92</v>
      </c>
      <c r="F6" s="614">
        <v>0.79</v>
      </c>
    </row>
    <row r="7" spans="1:6" ht="15" customHeight="1">
      <c r="A7" s="776" t="s">
        <v>678</v>
      </c>
      <c r="B7" s="777"/>
      <c r="C7" s="726">
        <v>62728363</v>
      </c>
      <c r="D7" s="726">
        <v>67827804</v>
      </c>
      <c r="E7" s="726">
        <v>65740000</v>
      </c>
      <c r="F7" s="733">
        <v>68040000</v>
      </c>
    </row>
    <row r="8" spans="1:6" ht="15" customHeight="1">
      <c r="A8" s="776" t="s">
        <v>491</v>
      </c>
      <c r="B8" s="777"/>
      <c r="C8" s="617">
        <v>0.69</v>
      </c>
      <c r="D8" s="617">
        <v>0.82</v>
      </c>
      <c r="E8" s="617">
        <v>0.78</v>
      </c>
      <c r="F8" s="617">
        <v>0.71</v>
      </c>
    </row>
    <row r="9" spans="1:6" ht="15" customHeight="1">
      <c r="A9" s="776" t="s">
        <v>490</v>
      </c>
      <c r="B9" s="777"/>
      <c r="C9" s="617">
        <v>1.3</v>
      </c>
      <c r="D9" s="617">
        <v>1.62</v>
      </c>
      <c r="E9" s="617">
        <v>1.67</v>
      </c>
      <c r="F9" s="617">
        <v>1.72</v>
      </c>
    </row>
    <row r="10" spans="1:6" ht="15" customHeight="1" thickBot="1">
      <c r="A10" s="778" t="s">
        <v>679</v>
      </c>
      <c r="B10" s="779"/>
      <c r="C10" s="618">
        <v>50</v>
      </c>
      <c r="D10" s="618">
        <v>55</v>
      </c>
      <c r="E10" s="618">
        <v>63</v>
      </c>
      <c r="F10" s="615">
        <v>72</v>
      </c>
    </row>
    <row r="11" spans="1:6" ht="12.75">
      <c r="A11" s="659"/>
      <c r="B11" s="659"/>
      <c r="C11" s="659"/>
      <c r="D11" s="659"/>
      <c r="E11" s="659"/>
      <c r="F11" s="659"/>
    </row>
    <row r="12" spans="1:6" ht="13.5" thickBot="1">
      <c r="A12" s="85"/>
      <c r="B12" s="620"/>
      <c r="C12" s="619"/>
      <c r="D12" s="619"/>
      <c r="E12" s="619"/>
      <c r="F12" s="660" t="s">
        <v>470</v>
      </c>
    </row>
    <row r="13" spans="1:6" ht="39.75" customHeight="1" thickBot="1">
      <c r="A13" s="619"/>
      <c r="B13" s="657"/>
      <c r="C13" s="661" t="s">
        <v>680</v>
      </c>
      <c r="D13" s="661" t="s">
        <v>681</v>
      </c>
      <c r="E13" s="661" t="s">
        <v>812</v>
      </c>
      <c r="F13" s="658" t="s">
        <v>813</v>
      </c>
    </row>
    <row r="14" spans="1:6" ht="15" customHeight="1">
      <c r="A14" s="764" t="s">
        <v>683</v>
      </c>
      <c r="B14" s="765"/>
      <c r="C14" s="704"/>
      <c r="D14" s="704"/>
      <c r="E14" s="704"/>
      <c r="F14" s="705"/>
    </row>
    <row r="15" spans="1:6" ht="15" customHeight="1">
      <c r="A15" s="766" t="s">
        <v>684</v>
      </c>
      <c r="B15" s="767"/>
      <c r="C15" s="616"/>
      <c r="D15" s="616"/>
      <c r="E15" s="616"/>
      <c r="F15" s="613"/>
    </row>
    <row r="16" spans="1:6" ht="15" customHeight="1" thickBot="1">
      <c r="A16" s="768" t="s">
        <v>559</v>
      </c>
      <c r="B16" s="769"/>
      <c r="C16" s="667">
        <f>SUM(C14:C15)</f>
        <v>0</v>
      </c>
      <c r="D16" s="667">
        <f>SUM(D14:D15)</f>
        <v>0</v>
      </c>
      <c r="E16" s="667">
        <f>SUM(E14:E15)</f>
        <v>0</v>
      </c>
      <c r="F16" s="667">
        <f>SUM(F14:F15)</f>
        <v>0</v>
      </c>
    </row>
    <row r="17" spans="1:6" s="472" customFormat="1" ht="13.5">
      <c r="A17" s="668"/>
      <c r="B17" s="669"/>
      <c r="C17" s="670"/>
      <c r="D17" s="670"/>
      <c r="E17" s="670"/>
      <c r="F17" s="670"/>
    </row>
    <row r="18" spans="1:6" s="472" customFormat="1" ht="14.25" thickBot="1">
      <c r="A18" s="671"/>
      <c r="B18" s="672"/>
      <c r="C18" s="673"/>
      <c r="D18" s="673"/>
      <c r="E18" s="673"/>
      <c r="F18" s="660" t="s">
        <v>470</v>
      </c>
    </row>
    <row r="19" spans="1:6" ht="30" customHeight="1" thickBot="1">
      <c r="A19" s="674"/>
      <c r="B19" s="675"/>
      <c r="C19" s="676" t="s">
        <v>737</v>
      </c>
      <c r="D19" s="676" t="s">
        <v>811</v>
      </c>
      <c r="E19" s="676" t="s">
        <v>738</v>
      </c>
      <c r="F19" s="677" t="s">
        <v>810</v>
      </c>
    </row>
    <row r="20" spans="1:6" ht="15" customHeight="1">
      <c r="A20" s="770" t="s">
        <v>500</v>
      </c>
      <c r="B20" s="678" t="s">
        <v>481</v>
      </c>
      <c r="C20" s="679"/>
      <c r="D20" s="679"/>
      <c r="E20" s="679"/>
      <c r="F20" s="679"/>
    </row>
    <row r="21" spans="1:6" ht="15" customHeight="1">
      <c r="A21" s="771"/>
      <c r="B21" s="680" t="s">
        <v>691</v>
      </c>
      <c r="C21" s="681"/>
      <c r="D21" s="681"/>
      <c r="E21" s="681"/>
      <c r="F21" s="682" t="s">
        <v>483</v>
      </c>
    </row>
    <row r="22" spans="1:6" ht="15" customHeight="1" thickBot="1">
      <c r="A22" s="772"/>
      <c r="B22" s="683" t="s">
        <v>735</v>
      </c>
      <c r="C22" s="684"/>
      <c r="D22" s="684"/>
      <c r="E22" s="684"/>
      <c r="F22" s="685" t="s">
        <v>483</v>
      </c>
    </row>
    <row r="23" spans="1:6" ht="15" customHeight="1">
      <c r="A23" s="771" t="s">
        <v>685</v>
      </c>
      <c r="B23" s="686" t="s">
        <v>481</v>
      </c>
      <c r="C23" s="687"/>
      <c r="D23" s="687"/>
      <c r="E23" s="687"/>
      <c r="F23" s="687"/>
    </row>
    <row r="24" spans="1:6" ht="15" customHeight="1">
      <c r="A24" s="771"/>
      <c r="B24" s="613" t="s">
        <v>691</v>
      </c>
      <c r="C24" s="682"/>
      <c r="D24" s="682"/>
      <c r="E24" s="682"/>
      <c r="F24" s="688" t="s">
        <v>483</v>
      </c>
    </row>
    <row r="25" spans="1:6" ht="15" customHeight="1" thickBot="1">
      <c r="A25" s="772"/>
      <c r="B25" s="618" t="s">
        <v>735</v>
      </c>
      <c r="C25" s="684"/>
      <c r="D25" s="684"/>
      <c r="E25" s="684"/>
      <c r="F25" s="684" t="s">
        <v>483</v>
      </c>
    </row>
    <row r="26" spans="1:6" ht="13.5">
      <c r="A26" s="762" t="s">
        <v>686</v>
      </c>
      <c r="B26" s="689" t="s">
        <v>481</v>
      </c>
      <c r="C26" s="690"/>
      <c r="D26" s="690"/>
      <c r="E26" s="691"/>
      <c r="F26" s="691"/>
    </row>
    <row r="27" spans="1:6" ht="13.5">
      <c r="A27" s="762"/>
      <c r="B27" s="692" t="s">
        <v>691</v>
      </c>
      <c r="C27" s="693"/>
      <c r="D27" s="693"/>
      <c r="E27" s="694"/>
      <c r="F27" s="695" t="s">
        <v>483</v>
      </c>
    </row>
    <row r="28" spans="1:6" ht="14.25" thickBot="1">
      <c r="A28" s="763"/>
      <c r="B28" s="696" t="s">
        <v>735</v>
      </c>
      <c r="C28" s="697"/>
      <c r="D28" s="698"/>
      <c r="E28" s="697"/>
      <c r="F28" s="699" t="s">
        <v>483</v>
      </c>
    </row>
    <row r="29" spans="1:6" ht="12.75">
      <c r="A29" s="659"/>
      <c r="B29" s="662"/>
      <c r="C29" s="665"/>
      <c r="D29" s="665"/>
      <c r="E29" s="663"/>
      <c r="F29" s="665"/>
    </row>
    <row r="30" spans="1:6" ht="12.75">
      <c r="A30" s="620"/>
      <c r="B30" s="664"/>
      <c r="C30" s="665"/>
      <c r="D30" s="665"/>
      <c r="E30" s="665"/>
      <c r="F30" s="665"/>
    </row>
    <row r="31" spans="1:6" ht="12.75">
      <c r="A31" s="620"/>
      <c r="B31" s="664"/>
      <c r="C31" s="665"/>
      <c r="D31" s="665"/>
      <c r="E31" s="665"/>
      <c r="F31" s="665"/>
    </row>
    <row r="32" spans="1:6" ht="12.75">
      <c r="A32" s="85"/>
      <c r="B32" s="620"/>
      <c r="C32" s="85"/>
      <c r="D32" s="85"/>
      <c r="E32" s="85"/>
      <c r="F32" s="85"/>
    </row>
    <row r="33" spans="1:6" ht="12.75">
      <c r="A33" s="85"/>
      <c r="B33" s="620"/>
      <c r="C33" s="85"/>
      <c r="D33" s="85"/>
      <c r="E33" s="85"/>
      <c r="F33" s="85"/>
    </row>
    <row r="34" spans="1:6" ht="18" customHeight="1">
      <c r="A34" s="703" t="s">
        <v>492</v>
      </c>
      <c r="B34" s="703"/>
      <c r="C34" s="703"/>
      <c r="D34" s="703"/>
      <c r="E34" s="703"/>
      <c r="F34" s="703"/>
    </row>
    <row r="35" spans="1:7" ht="18" customHeight="1">
      <c r="A35" s="773" t="s">
        <v>744</v>
      </c>
      <c r="B35" s="773"/>
      <c r="C35" s="773"/>
      <c r="D35" s="773"/>
      <c r="E35" s="773"/>
      <c r="F35" s="773"/>
      <c r="G35" s="666"/>
    </row>
    <row r="36" spans="1:7" ht="18" customHeight="1">
      <c r="A36" s="773"/>
      <c r="B36" s="773"/>
      <c r="C36" s="773"/>
      <c r="D36" s="773"/>
      <c r="E36" s="773"/>
      <c r="F36" s="773"/>
      <c r="G36" s="666"/>
    </row>
    <row r="37" spans="1:7" ht="18" customHeight="1">
      <c r="A37" s="773"/>
      <c r="B37" s="773"/>
      <c r="C37" s="773"/>
      <c r="D37" s="773"/>
      <c r="E37" s="773"/>
      <c r="F37" s="773"/>
      <c r="G37" s="666"/>
    </row>
    <row r="38" spans="1:7" ht="18" customHeight="1">
      <c r="A38" s="773"/>
      <c r="B38" s="773"/>
      <c r="C38" s="773"/>
      <c r="D38" s="773"/>
      <c r="E38" s="773"/>
      <c r="F38" s="773"/>
      <c r="G38" s="666"/>
    </row>
    <row r="39" spans="1:7" ht="18" customHeight="1">
      <c r="A39" s="760" t="s">
        <v>745</v>
      </c>
      <c r="B39" s="760"/>
      <c r="C39" s="760"/>
      <c r="D39" s="760"/>
      <c r="E39" s="760"/>
      <c r="F39" s="760"/>
      <c r="G39" s="666"/>
    </row>
    <row r="40" spans="1:7" ht="18" customHeight="1">
      <c r="A40" s="760" t="s">
        <v>746</v>
      </c>
      <c r="B40" s="760"/>
      <c r="C40" s="760"/>
      <c r="D40" s="760"/>
      <c r="E40" s="760"/>
      <c r="F40" s="760"/>
      <c r="G40" s="666"/>
    </row>
    <row r="41" spans="1:7" ht="18" customHeight="1">
      <c r="A41" s="760" t="s">
        <v>747</v>
      </c>
      <c r="B41" s="760"/>
      <c r="C41" s="760"/>
      <c r="D41" s="760"/>
      <c r="E41" s="760"/>
      <c r="F41" s="760"/>
      <c r="G41" s="666"/>
    </row>
    <row r="42" spans="1:7" ht="18" customHeight="1">
      <c r="A42" s="761" t="s">
        <v>748</v>
      </c>
      <c r="B42" s="761"/>
      <c r="C42" s="761"/>
      <c r="D42" s="761"/>
      <c r="E42" s="761"/>
      <c r="F42" s="761"/>
      <c r="G42" s="666"/>
    </row>
    <row r="43" spans="1:7" ht="12" customHeight="1">
      <c r="A43" s="761"/>
      <c r="B43" s="761"/>
      <c r="C43" s="761"/>
      <c r="D43" s="761"/>
      <c r="E43" s="761"/>
      <c r="F43" s="761"/>
      <c r="G43" s="666"/>
    </row>
    <row r="44" spans="1:7" ht="18" customHeight="1">
      <c r="A44" s="760" t="s">
        <v>749</v>
      </c>
      <c r="B44" s="760"/>
      <c r="C44" s="760"/>
      <c r="D44" s="760"/>
      <c r="E44" s="760"/>
      <c r="F44" s="760"/>
      <c r="G44" s="666"/>
    </row>
    <row r="45" spans="1:6" ht="21" customHeight="1">
      <c r="A45" s="761" t="s">
        <v>750</v>
      </c>
      <c r="B45" s="761"/>
      <c r="C45" s="761"/>
      <c r="D45" s="761"/>
      <c r="E45" s="761"/>
      <c r="F45" s="761"/>
    </row>
    <row r="46" spans="1:6" ht="9" customHeight="1">
      <c r="A46" s="761"/>
      <c r="B46" s="761"/>
      <c r="C46" s="761"/>
      <c r="D46" s="761"/>
      <c r="E46" s="761"/>
      <c r="F46" s="761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view="pageBreakPreview" zoomScale="55" zoomScaleNormal="55" zoomScaleSheetLayoutView="55" workbookViewId="0" topLeftCell="A76">
      <selection activeCell="F145" sqref="F145"/>
    </sheetView>
  </sheetViews>
  <sheetFormatPr defaultColWidth="9.140625" defaultRowHeight="12.75"/>
  <cols>
    <col min="1" max="1" width="9.140625" style="17" customWidth="1"/>
    <col min="2" max="2" width="25.7109375" style="17" customWidth="1"/>
    <col min="3" max="3" width="95.57421875" style="17" customWidth="1"/>
    <col min="4" max="4" width="9.8515625" style="17" customWidth="1"/>
    <col min="5" max="8" width="25.7109375" style="17" customWidth="1"/>
    <col min="9" max="9" width="4.00390625" style="17" customWidth="1"/>
    <col min="10" max="16384" width="9.140625" style="17" customWidth="1"/>
  </cols>
  <sheetData>
    <row r="1" ht="17.25">
      <c r="H1" s="627" t="s">
        <v>667</v>
      </c>
    </row>
    <row r="3" spans="2:8" ht="30" customHeight="1">
      <c r="B3" s="734" t="s">
        <v>778</v>
      </c>
      <c r="C3" s="734"/>
      <c r="D3" s="734"/>
      <c r="E3" s="734"/>
      <c r="F3" s="734"/>
      <c r="G3" s="734"/>
      <c r="H3" s="734"/>
    </row>
    <row r="4" spans="2:8" ht="26.25" customHeight="1" thickBot="1">
      <c r="B4" s="258"/>
      <c r="C4" s="259"/>
      <c r="D4" s="259"/>
      <c r="E4" s="252"/>
      <c r="F4" s="252"/>
      <c r="G4" s="252"/>
      <c r="H4" s="253" t="s">
        <v>470</v>
      </c>
    </row>
    <row r="5" spans="1:9" ht="26.25" customHeight="1" thickBot="1">
      <c r="A5" s="255"/>
      <c r="B5" s="787" t="s">
        <v>532</v>
      </c>
      <c r="C5" s="784" t="s">
        <v>540</v>
      </c>
      <c r="D5" s="784" t="s">
        <v>38</v>
      </c>
      <c r="E5" s="782" t="s">
        <v>62</v>
      </c>
      <c r="F5" s="782"/>
      <c r="G5" s="782"/>
      <c r="H5" s="783"/>
      <c r="I5" s="225"/>
    </row>
    <row r="6" spans="1:9" s="217" customFormat="1" ht="30" customHeight="1">
      <c r="A6" s="256"/>
      <c r="B6" s="788"/>
      <c r="C6" s="785"/>
      <c r="D6" s="785"/>
      <c r="E6" s="741" t="s">
        <v>687</v>
      </c>
      <c r="F6" s="741" t="s">
        <v>688</v>
      </c>
      <c r="G6" s="741" t="s">
        <v>689</v>
      </c>
      <c r="H6" s="780" t="s">
        <v>779</v>
      </c>
      <c r="I6" s="254"/>
    </row>
    <row r="7" spans="1:9" s="218" customFormat="1" ht="33" customHeight="1" thickBot="1">
      <c r="A7" s="257"/>
      <c r="B7" s="789"/>
      <c r="C7" s="786"/>
      <c r="D7" s="786"/>
      <c r="E7" s="742"/>
      <c r="F7" s="742"/>
      <c r="G7" s="742"/>
      <c r="H7" s="781"/>
      <c r="I7" s="222"/>
    </row>
    <row r="8" spans="1:9" s="218" customFormat="1" ht="22.5" customHeight="1" thickBot="1">
      <c r="A8" s="257"/>
      <c r="B8" s="706">
        <v>1</v>
      </c>
      <c r="C8" s="707">
        <v>2</v>
      </c>
      <c r="D8" s="708">
        <v>3</v>
      </c>
      <c r="E8" s="709">
        <v>4</v>
      </c>
      <c r="F8" s="709">
        <v>5</v>
      </c>
      <c r="G8" s="709">
        <v>6</v>
      </c>
      <c r="H8" s="710">
        <v>7</v>
      </c>
      <c r="I8" s="222"/>
    </row>
    <row r="9" spans="1:9" s="219" customFormat="1" ht="34.5" customHeight="1">
      <c r="A9" s="262"/>
      <c r="B9" s="261"/>
      <c r="C9" s="208" t="s">
        <v>90</v>
      </c>
      <c r="D9" s="260"/>
      <c r="E9" s="304"/>
      <c r="F9" s="304"/>
      <c r="G9" s="304"/>
      <c r="H9" s="305"/>
      <c r="I9" s="223"/>
    </row>
    <row r="10" spans="1:9" s="219" customFormat="1" ht="34.5" customHeight="1">
      <c r="A10" s="262"/>
      <c r="B10" s="209">
        <v>0</v>
      </c>
      <c r="C10" s="29" t="s">
        <v>116</v>
      </c>
      <c r="D10" s="228" t="s">
        <v>566</v>
      </c>
      <c r="E10" s="315"/>
      <c r="F10" s="315"/>
      <c r="G10" s="315"/>
      <c r="H10" s="316"/>
      <c r="I10" s="223"/>
    </row>
    <row r="11" spans="2:9" s="219" customFormat="1" ht="34.5" customHeight="1">
      <c r="B11" s="209"/>
      <c r="C11" s="29" t="s">
        <v>467</v>
      </c>
      <c r="D11" s="228" t="s">
        <v>567</v>
      </c>
      <c r="E11" s="315"/>
      <c r="F11" s="315"/>
      <c r="G11" s="315"/>
      <c r="H11" s="316">
        <f>H12+H19+H33</f>
        <v>6162</v>
      </c>
      <c r="I11" s="223"/>
    </row>
    <row r="12" spans="2:9" s="219" customFormat="1" ht="34.5" customHeight="1">
      <c r="B12" s="209">
        <v>1</v>
      </c>
      <c r="C12" s="29" t="s">
        <v>254</v>
      </c>
      <c r="D12" s="228" t="s">
        <v>568</v>
      </c>
      <c r="E12" s="315"/>
      <c r="F12" s="315"/>
      <c r="G12" s="315"/>
      <c r="H12" s="316">
        <f>H13</f>
        <v>70</v>
      </c>
      <c r="I12" s="223"/>
    </row>
    <row r="13" spans="2:9" s="219" customFormat="1" ht="34.5" customHeight="1">
      <c r="B13" s="209" t="s">
        <v>255</v>
      </c>
      <c r="C13" s="30" t="s">
        <v>256</v>
      </c>
      <c r="D13" s="228" t="s">
        <v>569</v>
      </c>
      <c r="E13" s="315"/>
      <c r="F13" s="315"/>
      <c r="G13" s="315"/>
      <c r="H13" s="316">
        <v>70</v>
      </c>
      <c r="I13" s="223"/>
    </row>
    <row r="14" spans="2:9" s="219" customFormat="1" ht="34.5" customHeight="1">
      <c r="B14" s="209" t="s">
        <v>257</v>
      </c>
      <c r="C14" s="30" t="s">
        <v>258</v>
      </c>
      <c r="D14" s="228" t="s">
        <v>570</v>
      </c>
      <c r="E14" s="315"/>
      <c r="F14" s="315"/>
      <c r="G14" s="315"/>
      <c r="H14" s="316"/>
      <c r="I14" s="223"/>
    </row>
    <row r="15" spans="2:9" s="219" customFormat="1" ht="34.5" customHeight="1">
      <c r="B15" s="209" t="s">
        <v>259</v>
      </c>
      <c r="C15" s="30" t="s">
        <v>117</v>
      </c>
      <c r="D15" s="228" t="s">
        <v>571</v>
      </c>
      <c r="E15" s="315"/>
      <c r="F15" s="315"/>
      <c r="G15" s="315"/>
      <c r="H15" s="316"/>
      <c r="I15" s="223"/>
    </row>
    <row r="16" spans="2:9" s="219" customFormat="1" ht="34.5" customHeight="1">
      <c r="B16" s="210" t="s">
        <v>260</v>
      </c>
      <c r="C16" s="30" t="s">
        <v>118</v>
      </c>
      <c r="D16" s="228" t="s">
        <v>572</v>
      </c>
      <c r="E16" s="315"/>
      <c r="F16" s="315"/>
      <c r="G16" s="315"/>
      <c r="H16" s="316"/>
      <c r="I16" s="223"/>
    </row>
    <row r="17" spans="2:9" s="219" customFormat="1" ht="34.5" customHeight="1">
      <c r="B17" s="210" t="s">
        <v>261</v>
      </c>
      <c r="C17" s="30" t="s">
        <v>119</v>
      </c>
      <c r="D17" s="228" t="s">
        <v>573</v>
      </c>
      <c r="E17" s="315"/>
      <c r="F17" s="315"/>
      <c r="G17" s="315"/>
      <c r="H17" s="316"/>
      <c r="I17" s="223"/>
    </row>
    <row r="18" spans="2:9" s="219" customFormat="1" ht="34.5" customHeight="1">
      <c r="B18" s="210" t="s">
        <v>262</v>
      </c>
      <c r="C18" s="30" t="s">
        <v>120</v>
      </c>
      <c r="D18" s="228" t="s">
        <v>574</v>
      </c>
      <c r="E18" s="315"/>
      <c r="F18" s="315"/>
      <c r="G18" s="315"/>
      <c r="H18" s="316"/>
      <c r="I18" s="223"/>
    </row>
    <row r="19" spans="2:9" s="219" customFormat="1" ht="34.5" customHeight="1">
      <c r="B19" s="211">
        <v>2</v>
      </c>
      <c r="C19" s="29" t="s">
        <v>263</v>
      </c>
      <c r="D19" s="228" t="s">
        <v>575</v>
      </c>
      <c r="E19" s="315"/>
      <c r="F19" s="315"/>
      <c r="G19" s="315"/>
      <c r="H19" s="316">
        <f>H21+H22+H25</f>
        <v>6042</v>
      </c>
      <c r="I19" s="223"/>
    </row>
    <row r="20" spans="2:9" s="219" customFormat="1" ht="34.5" customHeight="1">
      <c r="B20" s="209" t="s">
        <v>264</v>
      </c>
      <c r="C20" s="30" t="s">
        <v>121</v>
      </c>
      <c r="D20" s="228" t="s">
        <v>576</v>
      </c>
      <c r="E20" s="315"/>
      <c r="F20" s="315"/>
      <c r="G20" s="315"/>
      <c r="H20" s="316"/>
      <c r="I20" s="223"/>
    </row>
    <row r="21" spans="2:9" s="219" customFormat="1" ht="34.5" customHeight="1">
      <c r="B21" s="210" t="s">
        <v>265</v>
      </c>
      <c r="C21" s="30" t="s">
        <v>122</v>
      </c>
      <c r="D21" s="228" t="s">
        <v>577</v>
      </c>
      <c r="E21" s="315"/>
      <c r="F21" s="315"/>
      <c r="G21" s="315"/>
      <c r="H21" s="316">
        <v>350</v>
      </c>
      <c r="I21" s="223"/>
    </row>
    <row r="22" spans="2:9" s="219" customFormat="1" ht="34.5" customHeight="1">
      <c r="B22" s="209" t="s">
        <v>266</v>
      </c>
      <c r="C22" s="30" t="s">
        <v>123</v>
      </c>
      <c r="D22" s="228" t="s">
        <v>578</v>
      </c>
      <c r="E22" s="315"/>
      <c r="F22" s="315"/>
      <c r="G22" s="315"/>
      <c r="H22" s="316">
        <v>5300</v>
      </c>
      <c r="I22" s="223"/>
    </row>
    <row r="23" spans="2:9" s="219" customFormat="1" ht="34.5" customHeight="1">
      <c r="B23" s="209" t="s">
        <v>267</v>
      </c>
      <c r="C23" s="30" t="s">
        <v>124</v>
      </c>
      <c r="D23" s="228" t="s">
        <v>579</v>
      </c>
      <c r="E23" s="315"/>
      <c r="F23" s="315"/>
      <c r="G23" s="315"/>
      <c r="H23" s="316"/>
      <c r="I23" s="223"/>
    </row>
    <row r="24" spans="2:9" s="219" customFormat="1" ht="34.5" customHeight="1">
      <c r="B24" s="209" t="s">
        <v>268</v>
      </c>
      <c r="C24" s="30" t="s">
        <v>125</v>
      </c>
      <c r="D24" s="228" t="s">
        <v>580</v>
      </c>
      <c r="E24" s="315"/>
      <c r="F24" s="315"/>
      <c r="G24" s="315"/>
      <c r="H24" s="316"/>
      <c r="I24" s="223"/>
    </row>
    <row r="25" spans="2:9" s="219" customFormat="1" ht="34.5" customHeight="1">
      <c r="B25" s="209" t="s">
        <v>269</v>
      </c>
      <c r="C25" s="30" t="s">
        <v>270</v>
      </c>
      <c r="D25" s="228" t="s">
        <v>581</v>
      </c>
      <c r="E25" s="315"/>
      <c r="F25" s="315"/>
      <c r="G25" s="315"/>
      <c r="H25" s="316">
        <v>392</v>
      </c>
      <c r="I25" s="223"/>
    </row>
    <row r="26" spans="2:9" s="219" customFormat="1" ht="34.5" customHeight="1">
      <c r="B26" s="209" t="s">
        <v>271</v>
      </c>
      <c r="C26" s="30" t="s">
        <v>272</v>
      </c>
      <c r="D26" s="228" t="s">
        <v>582</v>
      </c>
      <c r="E26" s="315"/>
      <c r="F26" s="315"/>
      <c r="G26" s="315"/>
      <c r="H26" s="316"/>
      <c r="I26" s="223"/>
    </row>
    <row r="27" spans="2:9" s="219" customFormat="1" ht="34.5" customHeight="1">
      <c r="B27" s="209" t="s">
        <v>273</v>
      </c>
      <c r="C27" s="30" t="s">
        <v>126</v>
      </c>
      <c r="D27" s="228" t="s">
        <v>583</v>
      </c>
      <c r="E27" s="315"/>
      <c r="F27" s="315"/>
      <c r="G27" s="315"/>
      <c r="H27" s="316"/>
      <c r="I27" s="223"/>
    </row>
    <row r="28" spans="2:9" s="219" customFormat="1" ht="34.5" customHeight="1">
      <c r="B28" s="211">
        <v>3</v>
      </c>
      <c r="C28" s="29" t="s">
        <v>274</v>
      </c>
      <c r="D28" s="228" t="s">
        <v>584</v>
      </c>
      <c r="E28" s="315"/>
      <c r="F28" s="315"/>
      <c r="G28" s="315"/>
      <c r="H28" s="316"/>
      <c r="I28" s="223"/>
    </row>
    <row r="29" spans="2:9" s="219" customFormat="1" ht="34.5" customHeight="1">
      <c r="B29" s="209" t="s">
        <v>275</v>
      </c>
      <c r="C29" s="30" t="s">
        <v>127</v>
      </c>
      <c r="D29" s="228" t="s">
        <v>585</v>
      </c>
      <c r="E29" s="315"/>
      <c r="F29" s="315"/>
      <c r="G29" s="315"/>
      <c r="H29" s="316"/>
      <c r="I29" s="223"/>
    </row>
    <row r="30" spans="2:9" s="219" customFormat="1" ht="34.5" customHeight="1">
      <c r="B30" s="210" t="s">
        <v>276</v>
      </c>
      <c r="C30" s="30" t="s">
        <v>128</v>
      </c>
      <c r="D30" s="228" t="s">
        <v>586</v>
      </c>
      <c r="E30" s="315"/>
      <c r="F30" s="315"/>
      <c r="G30" s="315"/>
      <c r="H30" s="316"/>
      <c r="I30" s="223"/>
    </row>
    <row r="31" spans="2:9" s="219" customFormat="1" ht="34.5" customHeight="1">
      <c r="B31" s="210" t="s">
        <v>277</v>
      </c>
      <c r="C31" s="30" t="s">
        <v>129</v>
      </c>
      <c r="D31" s="228" t="s">
        <v>587</v>
      </c>
      <c r="E31" s="315"/>
      <c r="F31" s="315"/>
      <c r="G31" s="315"/>
      <c r="H31" s="316"/>
      <c r="I31" s="223"/>
    </row>
    <row r="32" spans="2:9" s="219" customFormat="1" ht="34.5" customHeight="1">
      <c r="B32" s="210" t="s">
        <v>278</v>
      </c>
      <c r="C32" s="30" t="s">
        <v>130</v>
      </c>
      <c r="D32" s="228" t="s">
        <v>588</v>
      </c>
      <c r="E32" s="315"/>
      <c r="F32" s="315"/>
      <c r="G32" s="315"/>
      <c r="H32" s="316"/>
      <c r="I32" s="223"/>
    </row>
    <row r="33" spans="2:9" s="219" customFormat="1" ht="34.5" customHeight="1">
      <c r="B33" s="212" t="s">
        <v>279</v>
      </c>
      <c r="C33" s="29" t="s">
        <v>280</v>
      </c>
      <c r="D33" s="228" t="s">
        <v>589</v>
      </c>
      <c r="E33" s="315"/>
      <c r="F33" s="315"/>
      <c r="G33" s="315"/>
      <c r="H33" s="316">
        <f>H35</f>
        <v>50</v>
      </c>
      <c r="I33" s="223"/>
    </row>
    <row r="34" spans="2:9" s="219" customFormat="1" ht="34.5" customHeight="1">
      <c r="B34" s="210" t="s">
        <v>281</v>
      </c>
      <c r="C34" s="30" t="s">
        <v>131</v>
      </c>
      <c r="D34" s="228" t="s">
        <v>590</v>
      </c>
      <c r="E34" s="315"/>
      <c r="F34" s="315"/>
      <c r="G34" s="315"/>
      <c r="H34" s="316"/>
      <c r="I34" s="223"/>
    </row>
    <row r="35" spans="2:9" s="219" customFormat="1" ht="34.5" customHeight="1">
      <c r="B35" s="210" t="s">
        <v>282</v>
      </c>
      <c r="C35" s="30" t="s">
        <v>283</v>
      </c>
      <c r="D35" s="228" t="s">
        <v>591</v>
      </c>
      <c r="E35" s="315"/>
      <c r="F35" s="315"/>
      <c r="G35" s="315"/>
      <c r="H35" s="316">
        <v>50</v>
      </c>
      <c r="I35" s="223"/>
    </row>
    <row r="36" spans="2:9" s="219" customFormat="1" ht="34.5" customHeight="1">
      <c r="B36" s="210" t="s">
        <v>284</v>
      </c>
      <c r="C36" s="30" t="s">
        <v>285</v>
      </c>
      <c r="D36" s="228" t="s">
        <v>592</v>
      </c>
      <c r="E36" s="315"/>
      <c r="F36" s="315"/>
      <c r="G36" s="315"/>
      <c r="H36" s="316"/>
      <c r="I36" s="223"/>
    </row>
    <row r="37" spans="2:9" s="219" customFormat="1" ht="34.5" customHeight="1">
      <c r="B37" s="210" t="s">
        <v>286</v>
      </c>
      <c r="C37" s="30" t="s">
        <v>287</v>
      </c>
      <c r="D37" s="228" t="s">
        <v>593</v>
      </c>
      <c r="E37" s="315"/>
      <c r="F37" s="315"/>
      <c r="G37" s="315"/>
      <c r="H37" s="316"/>
      <c r="I37" s="223"/>
    </row>
    <row r="38" spans="2:9" s="219" customFormat="1" ht="34.5" customHeight="1">
      <c r="B38" s="210" t="s">
        <v>286</v>
      </c>
      <c r="C38" s="30" t="s">
        <v>288</v>
      </c>
      <c r="D38" s="228" t="s">
        <v>594</v>
      </c>
      <c r="E38" s="315"/>
      <c r="F38" s="315"/>
      <c r="G38" s="315"/>
      <c r="H38" s="316"/>
      <c r="I38" s="223"/>
    </row>
    <row r="39" spans="2:9" s="219" customFormat="1" ht="34.5" customHeight="1">
      <c r="B39" s="210" t="s">
        <v>289</v>
      </c>
      <c r="C39" s="30" t="s">
        <v>290</v>
      </c>
      <c r="D39" s="228" t="s">
        <v>595</v>
      </c>
      <c r="E39" s="315"/>
      <c r="F39" s="315"/>
      <c r="G39" s="315"/>
      <c r="H39" s="316"/>
      <c r="I39" s="223"/>
    </row>
    <row r="40" spans="2:9" s="219" customFormat="1" ht="34.5" customHeight="1">
      <c r="B40" s="210" t="s">
        <v>289</v>
      </c>
      <c r="C40" s="30" t="s">
        <v>291</v>
      </c>
      <c r="D40" s="228" t="s">
        <v>596</v>
      </c>
      <c r="E40" s="315"/>
      <c r="F40" s="315"/>
      <c r="G40" s="315"/>
      <c r="H40" s="316"/>
      <c r="I40" s="223"/>
    </row>
    <row r="41" spans="2:9" s="219" customFormat="1" ht="34.5" customHeight="1">
      <c r="B41" s="210" t="s">
        <v>292</v>
      </c>
      <c r="C41" s="30" t="s">
        <v>293</v>
      </c>
      <c r="D41" s="228" t="s">
        <v>597</v>
      </c>
      <c r="E41" s="315"/>
      <c r="F41" s="315"/>
      <c r="G41" s="315"/>
      <c r="H41" s="316"/>
      <c r="I41" s="223"/>
    </row>
    <row r="42" spans="2:9" s="219" customFormat="1" ht="34.5" customHeight="1">
      <c r="B42" s="210" t="s">
        <v>294</v>
      </c>
      <c r="C42" s="30" t="s">
        <v>295</v>
      </c>
      <c r="D42" s="228" t="s">
        <v>598</v>
      </c>
      <c r="E42" s="315"/>
      <c r="F42" s="315"/>
      <c r="G42" s="315"/>
      <c r="H42" s="316"/>
      <c r="I42" s="223"/>
    </row>
    <row r="43" spans="2:9" s="219" customFormat="1" ht="34.5" customHeight="1">
      <c r="B43" s="212">
        <v>5</v>
      </c>
      <c r="C43" s="29" t="s">
        <v>296</v>
      </c>
      <c r="D43" s="228" t="s">
        <v>599</v>
      </c>
      <c r="E43" s="315"/>
      <c r="F43" s="315"/>
      <c r="G43" s="315"/>
      <c r="H43" s="316"/>
      <c r="I43" s="223"/>
    </row>
    <row r="44" spans="2:9" s="219" customFormat="1" ht="34.5" customHeight="1">
      <c r="B44" s="210" t="s">
        <v>297</v>
      </c>
      <c r="C44" s="30" t="s">
        <v>298</v>
      </c>
      <c r="D44" s="228" t="s">
        <v>600</v>
      </c>
      <c r="E44" s="315"/>
      <c r="F44" s="315"/>
      <c r="G44" s="315"/>
      <c r="H44" s="316"/>
      <c r="I44" s="223"/>
    </row>
    <row r="45" spans="2:9" s="219" customFormat="1" ht="34.5" customHeight="1">
      <c r="B45" s="210" t="s">
        <v>299</v>
      </c>
      <c r="C45" s="30" t="s">
        <v>300</v>
      </c>
      <c r="D45" s="228" t="s">
        <v>601</v>
      </c>
      <c r="E45" s="315"/>
      <c r="F45" s="315"/>
      <c r="G45" s="315"/>
      <c r="H45" s="316"/>
      <c r="I45" s="223"/>
    </row>
    <row r="46" spans="2:9" s="219" customFormat="1" ht="34.5" customHeight="1">
      <c r="B46" s="210" t="s">
        <v>301</v>
      </c>
      <c r="C46" s="30" t="s">
        <v>302</v>
      </c>
      <c r="D46" s="228" t="s">
        <v>602</v>
      </c>
      <c r="E46" s="315"/>
      <c r="F46" s="315"/>
      <c r="G46" s="315"/>
      <c r="H46" s="316"/>
      <c r="I46" s="223"/>
    </row>
    <row r="47" spans="2:9" s="219" customFormat="1" ht="34.5" customHeight="1">
      <c r="B47" s="210" t="s">
        <v>541</v>
      </c>
      <c r="C47" s="30" t="s">
        <v>303</v>
      </c>
      <c r="D47" s="228" t="s">
        <v>603</v>
      </c>
      <c r="E47" s="315"/>
      <c r="F47" s="315"/>
      <c r="G47" s="315"/>
      <c r="H47" s="316"/>
      <c r="I47" s="223"/>
    </row>
    <row r="48" spans="2:9" s="219" customFormat="1" ht="34.5" customHeight="1">
      <c r="B48" s="210" t="s">
        <v>304</v>
      </c>
      <c r="C48" s="30" t="s">
        <v>305</v>
      </c>
      <c r="D48" s="228" t="s">
        <v>604</v>
      </c>
      <c r="E48" s="315"/>
      <c r="F48" s="315"/>
      <c r="G48" s="315"/>
      <c r="H48" s="316"/>
      <c r="I48" s="223"/>
    </row>
    <row r="49" spans="2:9" s="219" customFormat="1" ht="34.5" customHeight="1">
      <c r="B49" s="210" t="s">
        <v>306</v>
      </c>
      <c r="C49" s="30" t="s">
        <v>307</v>
      </c>
      <c r="D49" s="228" t="s">
        <v>605</v>
      </c>
      <c r="E49" s="315"/>
      <c r="F49" s="315"/>
      <c r="G49" s="315"/>
      <c r="H49" s="316"/>
      <c r="I49" s="223"/>
    </row>
    <row r="50" spans="2:9" s="219" customFormat="1" ht="34.5" customHeight="1">
      <c r="B50" s="210" t="s">
        <v>308</v>
      </c>
      <c r="C50" s="30" t="s">
        <v>309</v>
      </c>
      <c r="D50" s="228" t="s">
        <v>606</v>
      </c>
      <c r="E50" s="315"/>
      <c r="F50" s="315"/>
      <c r="G50" s="315"/>
      <c r="H50" s="316"/>
      <c r="I50" s="223"/>
    </row>
    <row r="51" spans="2:9" s="219" customFormat="1" ht="34.5" customHeight="1">
      <c r="B51" s="212">
        <v>288</v>
      </c>
      <c r="C51" s="29" t="s">
        <v>132</v>
      </c>
      <c r="D51" s="228" t="s">
        <v>607</v>
      </c>
      <c r="E51" s="315"/>
      <c r="F51" s="315"/>
      <c r="G51" s="315"/>
      <c r="H51" s="316"/>
      <c r="I51" s="223"/>
    </row>
    <row r="52" spans="2:9" s="219" customFormat="1" ht="34.5" customHeight="1">
      <c r="B52" s="212"/>
      <c r="C52" s="29" t="s">
        <v>310</v>
      </c>
      <c r="D52" s="228" t="s">
        <v>608</v>
      </c>
      <c r="E52" s="315"/>
      <c r="F52" s="315"/>
      <c r="G52" s="315"/>
      <c r="H52" s="316">
        <f>H65+H77+H78</f>
        <v>15600</v>
      </c>
      <c r="I52" s="223"/>
    </row>
    <row r="53" spans="2:9" s="219" customFormat="1" ht="34.5" customHeight="1">
      <c r="B53" s="212" t="s">
        <v>133</v>
      </c>
      <c r="C53" s="29" t="s">
        <v>311</v>
      </c>
      <c r="D53" s="228" t="s">
        <v>609</v>
      </c>
      <c r="E53" s="315"/>
      <c r="F53" s="315"/>
      <c r="G53" s="315"/>
      <c r="H53" s="316"/>
      <c r="I53" s="223"/>
    </row>
    <row r="54" spans="2:9" s="219" customFormat="1" ht="34.5" customHeight="1">
      <c r="B54" s="210">
        <v>10</v>
      </c>
      <c r="C54" s="30" t="s">
        <v>312</v>
      </c>
      <c r="D54" s="228" t="s">
        <v>610</v>
      </c>
      <c r="E54" s="315"/>
      <c r="F54" s="315"/>
      <c r="G54" s="315"/>
      <c r="H54" s="316"/>
      <c r="I54" s="223"/>
    </row>
    <row r="55" spans="2:9" s="219" customFormat="1" ht="34.5" customHeight="1">
      <c r="B55" s="210">
        <v>11</v>
      </c>
      <c r="C55" s="30" t="s">
        <v>134</v>
      </c>
      <c r="D55" s="228" t="s">
        <v>611</v>
      </c>
      <c r="E55" s="315"/>
      <c r="F55" s="315"/>
      <c r="G55" s="315"/>
      <c r="H55" s="316"/>
      <c r="I55" s="223"/>
    </row>
    <row r="56" spans="2:9" s="219" customFormat="1" ht="34.5" customHeight="1">
      <c r="B56" s="210">
        <v>12</v>
      </c>
      <c r="C56" s="30" t="s">
        <v>135</v>
      </c>
      <c r="D56" s="228" t="s">
        <v>612</v>
      </c>
      <c r="E56" s="315"/>
      <c r="F56" s="315"/>
      <c r="G56" s="315"/>
      <c r="H56" s="316"/>
      <c r="I56" s="223"/>
    </row>
    <row r="57" spans="2:9" s="219" customFormat="1" ht="34.5" customHeight="1">
      <c r="B57" s="210">
        <v>13</v>
      </c>
      <c r="C57" s="30" t="s">
        <v>137</v>
      </c>
      <c r="D57" s="228" t="s">
        <v>613</v>
      </c>
      <c r="E57" s="315"/>
      <c r="F57" s="315"/>
      <c r="G57" s="315"/>
      <c r="H57" s="316"/>
      <c r="I57" s="223"/>
    </row>
    <row r="58" spans="2:9" s="219" customFormat="1" ht="34.5" customHeight="1">
      <c r="B58" s="210">
        <v>14</v>
      </c>
      <c r="C58" s="30" t="s">
        <v>313</v>
      </c>
      <c r="D58" s="228" t="s">
        <v>614</v>
      </c>
      <c r="E58" s="315"/>
      <c r="F58" s="315"/>
      <c r="G58" s="315"/>
      <c r="H58" s="316"/>
      <c r="I58" s="223"/>
    </row>
    <row r="59" spans="2:9" s="219" customFormat="1" ht="34.5" customHeight="1">
      <c r="B59" s="210">
        <v>15</v>
      </c>
      <c r="C59" s="28" t="s">
        <v>139</v>
      </c>
      <c r="D59" s="228" t="s">
        <v>615</v>
      </c>
      <c r="E59" s="315"/>
      <c r="F59" s="315"/>
      <c r="G59" s="315"/>
      <c r="H59" s="316"/>
      <c r="I59" s="223"/>
    </row>
    <row r="60" spans="2:9" s="219" customFormat="1" ht="34.5" customHeight="1">
      <c r="B60" s="212"/>
      <c r="C60" s="29" t="s">
        <v>314</v>
      </c>
      <c r="D60" s="228" t="s">
        <v>616</v>
      </c>
      <c r="E60" s="315"/>
      <c r="F60" s="315"/>
      <c r="G60" s="315"/>
      <c r="H60" s="316"/>
      <c r="I60" s="223"/>
    </row>
    <row r="61" spans="2:9" s="220" customFormat="1" ht="34.5" customHeight="1">
      <c r="B61" s="210" t="s">
        <v>315</v>
      </c>
      <c r="C61" s="30" t="s">
        <v>316</v>
      </c>
      <c r="D61" s="228" t="s">
        <v>617</v>
      </c>
      <c r="E61" s="317"/>
      <c r="F61" s="317"/>
      <c r="G61" s="317"/>
      <c r="H61" s="318"/>
      <c r="I61" s="224"/>
    </row>
    <row r="62" spans="2:9" s="220" customFormat="1" ht="34.5" customHeight="1">
      <c r="B62" s="210" t="s">
        <v>317</v>
      </c>
      <c r="C62" s="30" t="s">
        <v>654</v>
      </c>
      <c r="D62" s="228" t="s">
        <v>618</v>
      </c>
      <c r="E62" s="317"/>
      <c r="F62" s="317"/>
      <c r="G62" s="317"/>
      <c r="H62" s="318"/>
      <c r="I62" s="224"/>
    </row>
    <row r="63" spans="2:9" s="219" customFormat="1" ht="34.5" customHeight="1">
      <c r="B63" s="210" t="s">
        <v>318</v>
      </c>
      <c r="C63" s="30" t="s">
        <v>319</v>
      </c>
      <c r="D63" s="228" t="s">
        <v>619</v>
      </c>
      <c r="E63" s="315"/>
      <c r="F63" s="315"/>
      <c r="G63" s="315"/>
      <c r="H63" s="316"/>
      <c r="I63" s="223"/>
    </row>
    <row r="64" spans="2:9" s="220" customFormat="1" ht="34.5" customHeight="1">
      <c r="B64" s="210" t="s">
        <v>320</v>
      </c>
      <c r="C64" s="30" t="s">
        <v>321</v>
      </c>
      <c r="D64" s="228" t="s">
        <v>620</v>
      </c>
      <c r="E64" s="317"/>
      <c r="F64" s="317"/>
      <c r="G64" s="317"/>
      <c r="H64" s="318"/>
      <c r="I64" s="224"/>
    </row>
    <row r="65" spans="2:9" ht="34.5" customHeight="1">
      <c r="B65" s="210" t="s">
        <v>322</v>
      </c>
      <c r="C65" s="30" t="s">
        <v>323</v>
      </c>
      <c r="D65" s="228" t="s">
        <v>621</v>
      </c>
      <c r="E65" s="319"/>
      <c r="F65" s="319"/>
      <c r="G65" s="319"/>
      <c r="H65" s="320">
        <v>8000</v>
      </c>
      <c r="I65" s="225"/>
    </row>
    <row r="66" spans="2:9" ht="34.5" customHeight="1">
      <c r="B66" s="210" t="s">
        <v>324</v>
      </c>
      <c r="C66" s="30" t="s">
        <v>325</v>
      </c>
      <c r="D66" s="228" t="s">
        <v>622</v>
      </c>
      <c r="E66" s="319"/>
      <c r="F66" s="319"/>
      <c r="G66" s="319"/>
      <c r="H66" s="320"/>
      <c r="I66" s="225"/>
    </row>
    <row r="67" spans="2:9" ht="34.5" customHeight="1">
      <c r="B67" s="210" t="s">
        <v>326</v>
      </c>
      <c r="C67" s="30" t="s">
        <v>327</v>
      </c>
      <c r="D67" s="228" t="s">
        <v>623</v>
      </c>
      <c r="E67" s="319"/>
      <c r="F67" s="319"/>
      <c r="G67" s="319"/>
      <c r="H67" s="320"/>
      <c r="I67" s="225"/>
    </row>
    <row r="68" spans="2:9" ht="34.5" customHeight="1">
      <c r="B68" s="212">
        <v>21</v>
      </c>
      <c r="C68" s="29" t="s">
        <v>328</v>
      </c>
      <c r="D68" s="228" t="s">
        <v>624</v>
      </c>
      <c r="E68" s="319"/>
      <c r="F68" s="319"/>
      <c r="G68" s="319"/>
      <c r="H68" s="320"/>
      <c r="I68" s="225"/>
    </row>
    <row r="69" spans="2:9" ht="34.5" customHeight="1">
      <c r="B69" s="212">
        <v>22</v>
      </c>
      <c r="C69" s="29" t="s">
        <v>329</v>
      </c>
      <c r="D69" s="228" t="s">
        <v>625</v>
      </c>
      <c r="E69" s="319"/>
      <c r="F69" s="319"/>
      <c r="G69" s="319"/>
      <c r="H69" s="320"/>
      <c r="I69" s="225"/>
    </row>
    <row r="70" spans="2:9" ht="34.5" customHeight="1">
      <c r="B70" s="212">
        <v>236</v>
      </c>
      <c r="C70" s="29" t="s">
        <v>330</v>
      </c>
      <c r="D70" s="228" t="s">
        <v>626</v>
      </c>
      <c r="E70" s="319"/>
      <c r="F70" s="319"/>
      <c r="G70" s="319"/>
      <c r="H70" s="320"/>
      <c r="I70" s="225"/>
    </row>
    <row r="71" spans="2:9" ht="34.5" customHeight="1">
      <c r="B71" s="212" t="s">
        <v>331</v>
      </c>
      <c r="C71" s="29" t="s">
        <v>332</v>
      </c>
      <c r="D71" s="228" t="s">
        <v>627</v>
      </c>
      <c r="E71" s="319"/>
      <c r="F71" s="319"/>
      <c r="G71" s="319"/>
      <c r="H71" s="320"/>
      <c r="I71" s="225"/>
    </row>
    <row r="72" spans="2:9" ht="34.5" customHeight="1">
      <c r="B72" s="210" t="s">
        <v>333</v>
      </c>
      <c r="C72" s="30" t="s">
        <v>334</v>
      </c>
      <c r="D72" s="228" t="s">
        <v>628</v>
      </c>
      <c r="E72" s="319"/>
      <c r="F72" s="319"/>
      <c r="G72" s="319"/>
      <c r="H72" s="320"/>
      <c r="I72" s="225"/>
    </row>
    <row r="73" spans="2:9" ht="34.5" customHeight="1">
      <c r="B73" s="210" t="s">
        <v>335</v>
      </c>
      <c r="C73" s="30" t="s">
        <v>336</v>
      </c>
      <c r="D73" s="228" t="s">
        <v>629</v>
      </c>
      <c r="E73" s="319"/>
      <c r="F73" s="319"/>
      <c r="G73" s="319"/>
      <c r="H73" s="320"/>
      <c r="I73" s="225"/>
    </row>
    <row r="74" spans="2:9" ht="34.5" customHeight="1">
      <c r="B74" s="210" t="s">
        <v>337</v>
      </c>
      <c r="C74" s="30" t="s">
        <v>338</v>
      </c>
      <c r="D74" s="228" t="s">
        <v>630</v>
      </c>
      <c r="E74" s="319"/>
      <c r="F74" s="319"/>
      <c r="G74" s="319"/>
      <c r="H74" s="320"/>
      <c r="I74" s="225"/>
    </row>
    <row r="75" spans="2:9" ht="34.5" customHeight="1">
      <c r="B75" s="210" t="s">
        <v>339</v>
      </c>
      <c r="C75" s="30" t="s">
        <v>340</v>
      </c>
      <c r="D75" s="228" t="s">
        <v>631</v>
      </c>
      <c r="E75" s="319"/>
      <c r="F75" s="319"/>
      <c r="G75" s="319"/>
      <c r="H75" s="320"/>
      <c r="I75" s="225"/>
    </row>
    <row r="76" spans="2:9" ht="34.5" customHeight="1">
      <c r="B76" s="210" t="s">
        <v>341</v>
      </c>
      <c r="C76" s="30" t="s">
        <v>342</v>
      </c>
      <c r="D76" s="228" t="s">
        <v>632</v>
      </c>
      <c r="E76" s="319"/>
      <c r="F76" s="319"/>
      <c r="G76" s="319"/>
      <c r="H76" s="320"/>
      <c r="I76" s="225"/>
    </row>
    <row r="77" spans="2:9" ht="34.5" customHeight="1">
      <c r="B77" s="212">
        <v>24</v>
      </c>
      <c r="C77" s="29" t="s">
        <v>343</v>
      </c>
      <c r="D77" s="228" t="s">
        <v>633</v>
      </c>
      <c r="E77" s="319"/>
      <c r="F77" s="319"/>
      <c r="G77" s="319"/>
      <c r="H77" s="320">
        <v>6600</v>
      </c>
      <c r="I77" s="225"/>
    </row>
    <row r="78" spans="2:9" ht="34.5" customHeight="1">
      <c r="B78" s="212">
        <v>27</v>
      </c>
      <c r="C78" s="29" t="s">
        <v>344</v>
      </c>
      <c r="D78" s="228" t="s">
        <v>634</v>
      </c>
      <c r="E78" s="319"/>
      <c r="F78" s="319"/>
      <c r="G78" s="319"/>
      <c r="H78" s="320">
        <v>1000</v>
      </c>
      <c r="I78" s="225"/>
    </row>
    <row r="79" spans="2:9" ht="34.5" customHeight="1">
      <c r="B79" s="212" t="s">
        <v>345</v>
      </c>
      <c r="C79" s="29" t="s">
        <v>346</v>
      </c>
      <c r="D79" s="228" t="s">
        <v>635</v>
      </c>
      <c r="E79" s="319"/>
      <c r="F79" s="319"/>
      <c r="G79" s="319"/>
      <c r="H79" s="320"/>
      <c r="I79" s="225"/>
    </row>
    <row r="80" spans="2:9" ht="34.5" customHeight="1">
      <c r="B80" s="212"/>
      <c r="C80" s="29" t="s">
        <v>347</v>
      </c>
      <c r="D80" s="228" t="s">
        <v>636</v>
      </c>
      <c r="E80" s="319"/>
      <c r="F80" s="319"/>
      <c r="G80" s="319"/>
      <c r="H80" s="320">
        <f>H52+H11</f>
        <v>21762</v>
      </c>
      <c r="I80" s="225"/>
    </row>
    <row r="81" spans="2:9" ht="34.5" customHeight="1">
      <c r="B81" s="212">
        <v>88</v>
      </c>
      <c r="C81" s="29" t="s">
        <v>143</v>
      </c>
      <c r="D81" s="228" t="s">
        <v>637</v>
      </c>
      <c r="E81" s="319"/>
      <c r="F81" s="319"/>
      <c r="G81" s="319"/>
      <c r="H81" s="320">
        <v>5403</v>
      </c>
      <c r="I81" s="225"/>
    </row>
    <row r="82" spans="2:9" ht="34.5" customHeight="1">
      <c r="B82" s="212"/>
      <c r="C82" s="29" t="s">
        <v>35</v>
      </c>
      <c r="D82" s="229"/>
      <c r="E82" s="319"/>
      <c r="F82" s="319"/>
      <c r="G82" s="319"/>
      <c r="H82" s="320"/>
      <c r="I82" s="225"/>
    </row>
    <row r="83" spans="2:9" ht="34.5" customHeight="1">
      <c r="B83" s="212"/>
      <c r="C83" s="29" t="s">
        <v>348</v>
      </c>
      <c r="D83" s="228" t="s">
        <v>349</v>
      </c>
      <c r="E83" s="319"/>
      <c r="F83" s="319"/>
      <c r="G83" s="319"/>
      <c r="H83" s="320">
        <f>H84+H99</f>
        <v>12734</v>
      </c>
      <c r="I83" s="225"/>
    </row>
    <row r="84" spans="2:9" ht="34.5" customHeight="1">
      <c r="B84" s="212">
        <v>30</v>
      </c>
      <c r="C84" s="29" t="s">
        <v>350</v>
      </c>
      <c r="D84" s="228" t="s">
        <v>351</v>
      </c>
      <c r="E84" s="319"/>
      <c r="F84" s="319"/>
      <c r="G84" s="319"/>
      <c r="H84" s="320">
        <f>H88</f>
        <v>6780</v>
      </c>
      <c r="I84" s="225"/>
    </row>
    <row r="85" spans="2:9" ht="34.5" customHeight="1">
      <c r="B85" s="210">
        <v>300</v>
      </c>
      <c r="C85" s="30" t="s">
        <v>144</v>
      </c>
      <c r="D85" s="228" t="s">
        <v>352</v>
      </c>
      <c r="E85" s="319"/>
      <c r="F85" s="319"/>
      <c r="G85" s="319"/>
      <c r="H85" s="320"/>
      <c r="I85" s="225"/>
    </row>
    <row r="86" spans="2:9" ht="34.5" customHeight="1">
      <c r="B86" s="210">
        <v>301</v>
      </c>
      <c r="C86" s="30" t="s">
        <v>353</v>
      </c>
      <c r="D86" s="228" t="s">
        <v>354</v>
      </c>
      <c r="E86" s="319"/>
      <c r="F86" s="319"/>
      <c r="G86" s="319"/>
      <c r="H86" s="320"/>
      <c r="I86" s="225"/>
    </row>
    <row r="87" spans="2:9" ht="34.5" customHeight="1">
      <c r="B87" s="210">
        <v>302</v>
      </c>
      <c r="C87" s="30" t="s">
        <v>145</v>
      </c>
      <c r="D87" s="228" t="s">
        <v>355</v>
      </c>
      <c r="E87" s="319"/>
      <c r="F87" s="319"/>
      <c r="G87" s="319"/>
      <c r="H87" s="320"/>
      <c r="I87" s="225"/>
    </row>
    <row r="88" spans="2:9" ht="34.5" customHeight="1">
      <c r="B88" s="210">
        <v>303</v>
      </c>
      <c r="C88" s="30" t="s">
        <v>146</v>
      </c>
      <c r="D88" s="228" t="s">
        <v>356</v>
      </c>
      <c r="E88" s="319"/>
      <c r="F88" s="319"/>
      <c r="G88" s="319"/>
      <c r="H88" s="320">
        <v>6780</v>
      </c>
      <c r="I88" s="225"/>
    </row>
    <row r="89" spans="2:9" ht="34.5" customHeight="1">
      <c r="B89" s="210">
        <v>304</v>
      </c>
      <c r="C89" s="30" t="s">
        <v>147</v>
      </c>
      <c r="D89" s="228" t="s">
        <v>357</v>
      </c>
      <c r="E89" s="319"/>
      <c r="F89" s="319"/>
      <c r="G89" s="319"/>
      <c r="H89" s="320"/>
      <c r="I89" s="225"/>
    </row>
    <row r="90" spans="2:9" ht="34.5" customHeight="1">
      <c r="B90" s="210">
        <v>305</v>
      </c>
      <c r="C90" s="30" t="s">
        <v>148</v>
      </c>
      <c r="D90" s="228" t="s">
        <v>358</v>
      </c>
      <c r="E90" s="319"/>
      <c r="F90" s="319"/>
      <c r="G90" s="319"/>
      <c r="H90" s="320"/>
      <c r="I90" s="225"/>
    </row>
    <row r="91" spans="2:9" ht="34.5" customHeight="1">
      <c r="B91" s="210">
        <v>306</v>
      </c>
      <c r="C91" s="30" t="s">
        <v>149</v>
      </c>
      <c r="D91" s="228" t="s">
        <v>359</v>
      </c>
      <c r="E91" s="319"/>
      <c r="F91" s="319"/>
      <c r="G91" s="319"/>
      <c r="H91" s="320"/>
      <c r="I91" s="225"/>
    </row>
    <row r="92" spans="2:9" ht="34.5" customHeight="1">
      <c r="B92" s="210">
        <v>309</v>
      </c>
      <c r="C92" s="30" t="s">
        <v>150</v>
      </c>
      <c r="D92" s="228" t="s">
        <v>360</v>
      </c>
      <c r="E92" s="319"/>
      <c r="F92" s="319"/>
      <c r="G92" s="319"/>
      <c r="H92" s="320"/>
      <c r="I92" s="225"/>
    </row>
    <row r="93" spans="2:9" ht="34.5" customHeight="1">
      <c r="B93" s="212">
        <v>31</v>
      </c>
      <c r="C93" s="29" t="s">
        <v>361</v>
      </c>
      <c r="D93" s="228" t="s">
        <v>362</v>
      </c>
      <c r="E93" s="319"/>
      <c r="F93" s="319"/>
      <c r="G93" s="319"/>
      <c r="H93" s="320"/>
      <c r="I93" s="225"/>
    </row>
    <row r="94" spans="2:9" ht="34.5" customHeight="1">
      <c r="B94" s="212" t="s">
        <v>363</v>
      </c>
      <c r="C94" s="29" t="s">
        <v>364</v>
      </c>
      <c r="D94" s="228" t="s">
        <v>365</v>
      </c>
      <c r="E94" s="319"/>
      <c r="F94" s="319"/>
      <c r="G94" s="319"/>
      <c r="H94" s="320"/>
      <c r="I94" s="225"/>
    </row>
    <row r="95" spans="2:9" ht="34.5" customHeight="1">
      <c r="B95" s="212">
        <v>32</v>
      </c>
      <c r="C95" s="29" t="s">
        <v>151</v>
      </c>
      <c r="D95" s="228" t="s">
        <v>366</v>
      </c>
      <c r="E95" s="319"/>
      <c r="F95" s="319"/>
      <c r="G95" s="319"/>
      <c r="H95" s="320"/>
      <c r="I95" s="225"/>
    </row>
    <row r="96" spans="2:9" ht="57.75" customHeight="1">
      <c r="B96" s="212">
        <v>330</v>
      </c>
      <c r="C96" s="29" t="s">
        <v>367</v>
      </c>
      <c r="D96" s="228" t="s">
        <v>368</v>
      </c>
      <c r="E96" s="319"/>
      <c r="F96" s="319"/>
      <c r="G96" s="319"/>
      <c r="H96" s="320"/>
      <c r="I96" s="225"/>
    </row>
    <row r="97" spans="2:9" ht="63" customHeight="1">
      <c r="B97" s="212" t="s">
        <v>152</v>
      </c>
      <c r="C97" s="29" t="s">
        <v>369</v>
      </c>
      <c r="D97" s="228" t="s">
        <v>370</v>
      </c>
      <c r="E97" s="319"/>
      <c r="F97" s="319"/>
      <c r="G97" s="319"/>
      <c r="H97" s="320"/>
      <c r="I97" s="225"/>
    </row>
    <row r="98" spans="2:9" ht="62.25" customHeight="1">
      <c r="B98" s="212" t="s">
        <v>152</v>
      </c>
      <c r="C98" s="29" t="s">
        <v>371</v>
      </c>
      <c r="D98" s="228" t="s">
        <v>372</v>
      </c>
      <c r="E98" s="319"/>
      <c r="F98" s="319"/>
      <c r="G98" s="319"/>
      <c r="H98" s="320"/>
      <c r="I98" s="225"/>
    </row>
    <row r="99" spans="2:9" ht="34.5" customHeight="1">
      <c r="B99" s="212">
        <v>34</v>
      </c>
      <c r="C99" s="29" t="s">
        <v>373</v>
      </c>
      <c r="D99" s="228" t="s">
        <v>374</v>
      </c>
      <c r="E99" s="319"/>
      <c r="F99" s="319"/>
      <c r="G99" s="319"/>
      <c r="H99" s="320">
        <f>H101+H100</f>
        <v>5954</v>
      </c>
      <c r="I99" s="225"/>
    </row>
    <row r="100" spans="2:9" ht="34.5" customHeight="1">
      <c r="B100" s="210">
        <v>340</v>
      </c>
      <c r="C100" s="30" t="s">
        <v>375</v>
      </c>
      <c r="D100" s="228" t="s">
        <v>376</v>
      </c>
      <c r="E100" s="319"/>
      <c r="F100" s="319"/>
      <c r="G100" s="319"/>
      <c r="H100" s="320">
        <v>5697</v>
      </c>
      <c r="I100" s="225"/>
    </row>
    <row r="101" spans="2:9" ht="34.5" customHeight="1">
      <c r="B101" s="210">
        <v>341</v>
      </c>
      <c r="C101" s="30" t="s">
        <v>377</v>
      </c>
      <c r="D101" s="228" t="s">
        <v>378</v>
      </c>
      <c r="E101" s="319"/>
      <c r="F101" s="319"/>
      <c r="G101" s="319"/>
      <c r="H101" s="320">
        <v>257</v>
      </c>
      <c r="I101" s="225"/>
    </row>
    <row r="102" spans="2:9" ht="34.5" customHeight="1">
      <c r="B102" s="212"/>
      <c r="C102" s="29" t="s">
        <v>379</v>
      </c>
      <c r="D102" s="228" t="s">
        <v>380</v>
      </c>
      <c r="E102" s="319"/>
      <c r="F102" s="319"/>
      <c r="G102" s="319"/>
      <c r="H102" s="320"/>
      <c r="I102" s="225"/>
    </row>
    <row r="103" spans="2:9" ht="34.5" customHeight="1">
      <c r="B103" s="212">
        <v>35</v>
      </c>
      <c r="C103" s="29" t="s">
        <v>381</v>
      </c>
      <c r="D103" s="228" t="s">
        <v>382</v>
      </c>
      <c r="E103" s="319"/>
      <c r="F103" s="319"/>
      <c r="G103" s="319"/>
      <c r="H103" s="320"/>
      <c r="I103" s="225"/>
    </row>
    <row r="104" spans="2:9" ht="34.5" customHeight="1">
      <c r="B104" s="210">
        <v>350</v>
      </c>
      <c r="C104" s="30" t="s">
        <v>383</v>
      </c>
      <c r="D104" s="228" t="s">
        <v>384</v>
      </c>
      <c r="E104" s="319"/>
      <c r="F104" s="319"/>
      <c r="G104" s="319"/>
      <c r="H104" s="320"/>
      <c r="I104" s="225"/>
    </row>
    <row r="105" spans="2:9" ht="34.5" customHeight="1">
      <c r="B105" s="210">
        <v>351</v>
      </c>
      <c r="C105" s="30" t="s">
        <v>385</v>
      </c>
      <c r="D105" s="228" t="s">
        <v>386</v>
      </c>
      <c r="E105" s="319"/>
      <c r="F105" s="319"/>
      <c r="G105" s="319"/>
      <c r="H105" s="320"/>
      <c r="I105" s="225"/>
    </row>
    <row r="106" spans="2:9" ht="34.5" customHeight="1">
      <c r="B106" s="212"/>
      <c r="C106" s="29" t="s">
        <v>387</v>
      </c>
      <c r="D106" s="228" t="s">
        <v>388</v>
      </c>
      <c r="E106" s="319"/>
      <c r="F106" s="319"/>
      <c r="G106" s="319"/>
      <c r="H106" s="320"/>
      <c r="I106" s="225"/>
    </row>
    <row r="107" spans="2:9" ht="34.5" customHeight="1">
      <c r="B107" s="212">
        <v>40</v>
      </c>
      <c r="C107" s="29" t="s">
        <v>389</v>
      </c>
      <c r="D107" s="228" t="s">
        <v>390</v>
      </c>
      <c r="E107" s="319"/>
      <c r="F107" s="319"/>
      <c r="G107" s="319"/>
      <c r="H107" s="320"/>
      <c r="I107" s="225"/>
    </row>
    <row r="108" spans="2:9" ht="34.5" customHeight="1">
      <c r="B108" s="210">
        <v>400</v>
      </c>
      <c r="C108" s="30" t="s">
        <v>153</v>
      </c>
      <c r="D108" s="228" t="s">
        <v>391</v>
      </c>
      <c r="E108" s="319"/>
      <c r="F108" s="319"/>
      <c r="G108" s="319"/>
      <c r="H108" s="320"/>
      <c r="I108" s="225"/>
    </row>
    <row r="109" spans="2:9" ht="34.5" customHeight="1">
      <c r="B109" s="210">
        <v>401</v>
      </c>
      <c r="C109" s="30" t="s">
        <v>392</v>
      </c>
      <c r="D109" s="228" t="s">
        <v>393</v>
      </c>
      <c r="E109" s="319"/>
      <c r="F109" s="319"/>
      <c r="G109" s="319"/>
      <c r="H109" s="320"/>
      <c r="I109" s="225"/>
    </row>
    <row r="110" spans="2:9" ht="34.5" customHeight="1">
      <c r="B110" s="210">
        <v>403</v>
      </c>
      <c r="C110" s="30" t="s">
        <v>154</v>
      </c>
      <c r="D110" s="228" t="s">
        <v>394</v>
      </c>
      <c r="E110" s="319"/>
      <c r="F110" s="319"/>
      <c r="G110" s="319"/>
      <c r="H110" s="320"/>
      <c r="I110" s="225"/>
    </row>
    <row r="111" spans="2:9" ht="34.5" customHeight="1">
      <c r="B111" s="210">
        <v>404</v>
      </c>
      <c r="C111" s="30" t="s">
        <v>155</v>
      </c>
      <c r="D111" s="228" t="s">
        <v>395</v>
      </c>
      <c r="E111" s="319"/>
      <c r="F111" s="319"/>
      <c r="G111" s="319"/>
      <c r="H111" s="320"/>
      <c r="I111" s="225"/>
    </row>
    <row r="112" spans="2:9" ht="34.5" customHeight="1">
      <c r="B112" s="210">
        <v>405</v>
      </c>
      <c r="C112" s="30" t="s">
        <v>396</v>
      </c>
      <c r="D112" s="228" t="s">
        <v>397</v>
      </c>
      <c r="E112" s="319"/>
      <c r="F112" s="319"/>
      <c r="G112" s="319"/>
      <c r="H112" s="320"/>
      <c r="I112" s="225"/>
    </row>
    <row r="113" spans="2:9" ht="34.5" customHeight="1">
      <c r="B113" s="210" t="s">
        <v>156</v>
      </c>
      <c r="C113" s="30" t="s">
        <v>157</v>
      </c>
      <c r="D113" s="228" t="s">
        <v>398</v>
      </c>
      <c r="E113" s="319"/>
      <c r="F113" s="319"/>
      <c r="G113" s="319"/>
      <c r="H113" s="320"/>
      <c r="I113" s="225"/>
    </row>
    <row r="114" spans="2:9" ht="34.5" customHeight="1">
      <c r="B114" s="212">
        <v>41</v>
      </c>
      <c r="C114" s="29" t="s">
        <v>399</v>
      </c>
      <c r="D114" s="228" t="s">
        <v>400</v>
      </c>
      <c r="E114" s="319"/>
      <c r="F114" s="319"/>
      <c r="G114" s="319"/>
      <c r="H114" s="320"/>
      <c r="I114" s="225"/>
    </row>
    <row r="115" spans="2:9" ht="34.5" customHeight="1">
      <c r="B115" s="210">
        <v>410</v>
      </c>
      <c r="C115" s="30" t="s">
        <v>158</v>
      </c>
      <c r="D115" s="228" t="s">
        <v>401</v>
      </c>
      <c r="E115" s="319"/>
      <c r="F115" s="319"/>
      <c r="G115" s="319"/>
      <c r="H115" s="320"/>
      <c r="I115" s="225"/>
    </row>
    <row r="116" spans="2:9" ht="34.5" customHeight="1">
      <c r="B116" s="210">
        <v>411</v>
      </c>
      <c r="C116" s="30" t="s">
        <v>159</v>
      </c>
      <c r="D116" s="228" t="s">
        <v>402</v>
      </c>
      <c r="E116" s="319"/>
      <c r="F116" s="319"/>
      <c r="G116" s="319"/>
      <c r="H116" s="320"/>
      <c r="I116" s="225"/>
    </row>
    <row r="117" spans="2:9" ht="34.5" customHeight="1">
      <c r="B117" s="210">
        <v>412</v>
      </c>
      <c r="C117" s="30" t="s">
        <v>403</v>
      </c>
      <c r="D117" s="228" t="s">
        <v>404</v>
      </c>
      <c r="E117" s="319"/>
      <c r="F117" s="319"/>
      <c r="G117" s="319"/>
      <c r="H117" s="320"/>
      <c r="I117" s="225"/>
    </row>
    <row r="118" spans="2:9" ht="34.5" customHeight="1">
      <c r="B118" s="210">
        <v>413</v>
      </c>
      <c r="C118" s="30" t="s">
        <v>405</v>
      </c>
      <c r="D118" s="228" t="s">
        <v>406</v>
      </c>
      <c r="E118" s="319"/>
      <c r="F118" s="319"/>
      <c r="G118" s="319"/>
      <c r="H118" s="320"/>
      <c r="I118" s="225"/>
    </row>
    <row r="119" spans="2:9" ht="34.5" customHeight="1">
      <c r="B119" s="210">
        <v>414</v>
      </c>
      <c r="C119" s="30" t="s">
        <v>407</v>
      </c>
      <c r="D119" s="228" t="s">
        <v>408</v>
      </c>
      <c r="E119" s="319"/>
      <c r="F119" s="319"/>
      <c r="G119" s="319"/>
      <c r="H119" s="320"/>
      <c r="I119" s="225"/>
    </row>
    <row r="120" spans="2:9" ht="34.5" customHeight="1">
      <c r="B120" s="210">
        <v>415</v>
      </c>
      <c r="C120" s="30" t="s">
        <v>409</v>
      </c>
      <c r="D120" s="228" t="s">
        <v>410</v>
      </c>
      <c r="E120" s="319"/>
      <c r="F120" s="319"/>
      <c r="G120" s="319"/>
      <c r="H120" s="320"/>
      <c r="I120" s="225"/>
    </row>
    <row r="121" spans="2:9" ht="34.5" customHeight="1">
      <c r="B121" s="210">
        <v>416</v>
      </c>
      <c r="C121" s="30" t="s">
        <v>411</v>
      </c>
      <c r="D121" s="228" t="s">
        <v>412</v>
      </c>
      <c r="E121" s="319"/>
      <c r="F121" s="319"/>
      <c r="G121" s="319"/>
      <c r="H121" s="320"/>
      <c r="I121" s="225"/>
    </row>
    <row r="122" spans="2:9" ht="34.5" customHeight="1">
      <c r="B122" s="210">
        <v>419</v>
      </c>
      <c r="C122" s="30" t="s">
        <v>413</v>
      </c>
      <c r="D122" s="228" t="s">
        <v>414</v>
      </c>
      <c r="E122" s="319"/>
      <c r="F122" s="319"/>
      <c r="G122" s="319"/>
      <c r="H122" s="320"/>
      <c r="I122" s="225"/>
    </row>
    <row r="123" spans="2:9" ht="34.5" customHeight="1">
      <c r="B123" s="212">
        <v>498</v>
      </c>
      <c r="C123" s="29" t="s">
        <v>415</v>
      </c>
      <c r="D123" s="228" t="s">
        <v>416</v>
      </c>
      <c r="E123" s="319"/>
      <c r="F123" s="319"/>
      <c r="G123" s="319"/>
      <c r="H123" s="320"/>
      <c r="I123" s="225"/>
    </row>
    <row r="124" spans="2:9" ht="34.5" customHeight="1">
      <c r="B124" s="212" t="s">
        <v>417</v>
      </c>
      <c r="C124" s="29" t="s">
        <v>418</v>
      </c>
      <c r="D124" s="228" t="s">
        <v>419</v>
      </c>
      <c r="E124" s="319"/>
      <c r="F124" s="319"/>
      <c r="G124" s="319"/>
      <c r="H124" s="320">
        <f>H132+H133+H142</f>
        <v>9028</v>
      </c>
      <c r="I124" s="225"/>
    </row>
    <row r="125" spans="2:9" ht="34.5" customHeight="1">
      <c r="B125" s="212">
        <v>42</v>
      </c>
      <c r="C125" s="29" t="s">
        <v>420</v>
      </c>
      <c r="D125" s="228" t="s">
        <v>421</v>
      </c>
      <c r="E125" s="319"/>
      <c r="F125" s="319"/>
      <c r="G125" s="319"/>
      <c r="H125" s="320"/>
      <c r="I125" s="225"/>
    </row>
    <row r="126" spans="2:9" ht="34.5" customHeight="1">
      <c r="B126" s="210">
        <v>420</v>
      </c>
      <c r="C126" s="30" t="s">
        <v>422</v>
      </c>
      <c r="D126" s="228" t="s">
        <v>423</v>
      </c>
      <c r="E126" s="319"/>
      <c r="F126" s="319"/>
      <c r="G126" s="319"/>
      <c r="H126" s="320"/>
      <c r="I126" s="225"/>
    </row>
    <row r="127" spans="2:9" ht="34.5" customHeight="1">
      <c r="B127" s="210">
        <v>421</v>
      </c>
      <c r="C127" s="30" t="s">
        <v>424</v>
      </c>
      <c r="D127" s="228" t="s">
        <v>425</v>
      </c>
      <c r="E127" s="319"/>
      <c r="F127" s="319"/>
      <c r="G127" s="319"/>
      <c r="H127" s="320"/>
      <c r="I127" s="225"/>
    </row>
    <row r="128" spans="2:9" ht="34.5" customHeight="1">
      <c r="B128" s="210">
        <v>422</v>
      </c>
      <c r="C128" s="30" t="s">
        <v>338</v>
      </c>
      <c r="D128" s="228" t="s">
        <v>426</v>
      </c>
      <c r="E128" s="319"/>
      <c r="F128" s="319"/>
      <c r="G128" s="319"/>
      <c r="H128" s="321"/>
      <c r="I128" s="226"/>
    </row>
    <row r="129" spans="2:8" ht="34.5" customHeight="1">
      <c r="B129" s="210">
        <v>423</v>
      </c>
      <c r="C129" s="30" t="s">
        <v>340</v>
      </c>
      <c r="D129" s="228" t="s">
        <v>427</v>
      </c>
      <c r="E129" s="319"/>
      <c r="F129" s="319"/>
      <c r="G129" s="319"/>
      <c r="H129" s="321"/>
    </row>
    <row r="130" spans="2:8" ht="34.5" customHeight="1">
      <c r="B130" s="210">
        <v>427</v>
      </c>
      <c r="C130" s="30" t="s">
        <v>428</v>
      </c>
      <c r="D130" s="228" t="s">
        <v>429</v>
      </c>
      <c r="E130" s="319"/>
      <c r="F130" s="319"/>
      <c r="G130" s="319"/>
      <c r="H130" s="321"/>
    </row>
    <row r="131" spans="2:8" ht="34.5" customHeight="1">
      <c r="B131" s="210" t="s">
        <v>430</v>
      </c>
      <c r="C131" s="30" t="s">
        <v>431</v>
      </c>
      <c r="D131" s="228" t="s">
        <v>432</v>
      </c>
      <c r="E131" s="319"/>
      <c r="F131" s="319"/>
      <c r="G131" s="319"/>
      <c r="H131" s="321"/>
    </row>
    <row r="132" spans="2:8" ht="34.5" customHeight="1">
      <c r="B132" s="212">
        <v>430</v>
      </c>
      <c r="C132" s="29" t="s">
        <v>433</v>
      </c>
      <c r="D132" s="228" t="s">
        <v>434</v>
      </c>
      <c r="E132" s="319"/>
      <c r="F132" s="319"/>
      <c r="G132" s="319"/>
      <c r="H132" s="321">
        <v>780</v>
      </c>
    </row>
    <row r="133" spans="2:8" ht="34.5" customHeight="1">
      <c r="B133" s="212" t="s">
        <v>435</v>
      </c>
      <c r="C133" s="29" t="s">
        <v>436</v>
      </c>
      <c r="D133" s="228" t="s">
        <v>437</v>
      </c>
      <c r="E133" s="319"/>
      <c r="F133" s="319"/>
      <c r="G133" s="319"/>
      <c r="H133" s="321">
        <f>H138+H140</f>
        <v>7548</v>
      </c>
    </row>
    <row r="134" spans="2:8" ht="34.5" customHeight="1">
      <c r="B134" s="210">
        <v>431</v>
      </c>
      <c r="C134" s="30" t="s">
        <v>438</v>
      </c>
      <c r="D134" s="228" t="s">
        <v>439</v>
      </c>
      <c r="E134" s="319"/>
      <c r="F134" s="319"/>
      <c r="G134" s="319"/>
      <c r="H134" s="321"/>
    </row>
    <row r="135" spans="2:8" ht="34.5" customHeight="1">
      <c r="B135" s="210">
        <v>432</v>
      </c>
      <c r="C135" s="30" t="s">
        <v>440</v>
      </c>
      <c r="D135" s="228" t="s">
        <v>441</v>
      </c>
      <c r="E135" s="319"/>
      <c r="F135" s="319"/>
      <c r="G135" s="319"/>
      <c r="H135" s="321"/>
    </row>
    <row r="136" spans="2:8" ht="34.5" customHeight="1">
      <c r="B136" s="210">
        <v>433</v>
      </c>
      <c r="C136" s="30" t="s">
        <v>442</v>
      </c>
      <c r="D136" s="228" t="s">
        <v>443</v>
      </c>
      <c r="E136" s="319"/>
      <c r="F136" s="319"/>
      <c r="G136" s="319"/>
      <c r="H136" s="321"/>
    </row>
    <row r="137" spans="2:8" ht="34.5" customHeight="1">
      <c r="B137" s="210">
        <v>434</v>
      </c>
      <c r="C137" s="30" t="s">
        <v>444</v>
      </c>
      <c r="D137" s="228" t="s">
        <v>445</v>
      </c>
      <c r="E137" s="319"/>
      <c r="F137" s="319"/>
      <c r="G137" s="319"/>
      <c r="H137" s="321"/>
    </row>
    <row r="138" spans="2:8" ht="34.5" customHeight="1">
      <c r="B138" s="210">
        <v>435</v>
      </c>
      <c r="C138" s="30" t="s">
        <v>446</v>
      </c>
      <c r="D138" s="228" t="s">
        <v>447</v>
      </c>
      <c r="E138" s="319"/>
      <c r="F138" s="319"/>
      <c r="G138" s="319"/>
      <c r="H138" s="321">
        <v>1638</v>
      </c>
    </row>
    <row r="139" spans="2:8" ht="34.5" customHeight="1">
      <c r="B139" s="210">
        <v>436</v>
      </c>
      <c r="C139" s="30" t="s">
        <v>448</v>
      </c>
      <c r="D139" s="228" t="s">
        <v>449</v>
      </c>
      <c r="E139" s="319"/>
      <c r="F139" s="319"/>
      <c r="G139" s="319"/>
      <c r="H139" s="321"/>
    </row>
    <row r="140" spans="2:8" ht="34.5" customHeight="1">
      <c r="B140" s="210">
        <v>439</v>
      </c>
      <c r="C140" s="30" t="s">
        <v>450</v>
      </c>
      <c r="D140" s="228" t="s">
        <v>451</v>
      </c>
      <c r="E140" s="319"/>
      <c r="F140" s="319"/>
      <c r="G140" s="319"/>
      <c r="H140" s="321">
        <v>5910</v>
      </c>
    </row>
    <row r="141" spans="2:8" ht="34.5" customHeight="1">
      <c r="B141" s="212" t="s">
        <v>452</v>
      </c>
      <c r="C141" s="29" t="s">
        <v>453</v>
      </c>
      <c r="D141" s="228" t="s">
        <v>454</v>
      </c>
      <c r="E141" s="319"/>
      <c r="F141" s="319"/>
      <c r="G141" s="319"/>
      <c r="H141" s="321"/>
    </row>
    <row r="142" spans="2:8" ht="34.5" customHeight="1">
      <c r="B142" s="212">
        <v>47</v>
      </c>
      <c r="C142" s="29" t="s">
        <v>455</v>
      </c>
      <c r="D142" s="228" t="s">
        <v>456</v>
      </c>
      <c r="E142" s="319"/>
      <c r="F142" s="319"/>
      <c r="G142" s="319"/>
      <c r="H142" s="321">
        <v>700</v>
      </c>
    </row>
    <row r="143" spans="2:8" ht="34.5" customHeight="1">
      <c r="B143" s="212">
        <v>48</v>
      </c>
      <c r="C143" s="29" t="s">
        <v>457</v>
      </c>
      <c r="D143" s="228" t="s">
        <v>458</v>
      </c>
      <c r="E143" s="319"/>
      <c r="F143" s="319"/>
      <c r="G143" s="319"/>
      <c r="H143" s="321"/>
    </row>
    <row r="144" spans="2:8" ht="34.5" customHeight="1">
      <c r="B144" s="212" t="s">
        <v>160</v>
      </c>
      <c r="C144" s="29" t="s">
        <v>459</v>
      </c>
      <c r="D144" s="228" t="s">
        <v>460</v>
      </c>
      <c r="E144" s="319"/>
      <c r="F144" s="319"/>
      <c r="G144" s="319"/>
      <c r="H144" s="321"/>
    </row>
    <row r="145" spans="2:8" ht="53.25" customHeight="1">
      <c r="B145" s="212"/>
      <c r="C145" s="29" t="s">
        <v>461</v>
      </c>
      <c r="D145" s="228" t="s">
        <v>462</v>
      </c>
      <c r="E145" s="319"/>
      <c r="F145" s="319"/>
      <c r="G145" s="319"/>
      <c r="H145" s="321"/>
    </row>
    <row r="146" spans="2:8" ht="34.5" customHeight="1">
      <c r="B146" s="212"/>
      <c r="C146" s="29" t="s">
        <v>463</v>
      </c>
      <c r="D146" s="228" t="s">
        <v>464</v>
      </c>
      <c r="E146" s="319"/>
      <c r="F146" s="319"/>
      <c r="G146" s="319"/>
      <c r="H146" s="321">
        <f>H124+H99+H84</f>
        <v>21762</v>
      </c>
    </row>
    <row r="147" spans="2:8" ht="34.5" customHeight="1" thickBot="1">
      <c r="B147" s="213">
        <v>89</v>
      </c>
      <c r="C147" s="214" t="s">
        <v>465</v>
      </c>
      <c r="D147" s="230" t="s">
        <v>466</v>
      </c>
      <c r="E147" s="322"/>
      <c r="F147" s="322"/>
      <c r="G147" s="322"/>
      <c r="H147" s="323">
        <v>5403</v>
      </c>
    </row>
    <row r="149" spans="2:4" ht="15">
      <c r="B149" s="1"/>
      <c r="C149" s="1"/>
      <c r="D149" s="1"/>
    </row>
    <row r="150" spans="2:4" ht="18">
      <c r="B150" s="1"/>
      <c r="C150" s="1"/>
      <c r="D150" s="221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view="pageBreakPreview" zoomScale="60" zoomScaleNormal="55" workbookViewId="0" topLeftCell="B79">
      <selection activeCell="G32" sqref="G32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626" t="s">
        <v>647</v>
      </c>
    </row>
    <row r="3" ht="15">
      <c r="B3" s="177"/>
    </row>
    <row r="4" spans="2:8" ht="27" customHeight="1">
      <c r="B4" s="744" t="s">
        <v>780</v>
      </c>
      <c r="C4" s="744"/>
      <c r="D4" s="744"/>
      <c r="E4" s="744"/>
      <c r="F4" s="744"/>
      <c r="G4" s="744"/>
      <c r="H4" s="744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4"/>
      <c r="F7" s="24"/>
      <c r="G7" s="24"/>
      <c r="H7" s="251" t="s">
        <v>565</v>
      </c>
    </row>
    <row r="8" spans="2:8" ht="44.25" customHeight="1">
      <c r="B8" s="745" t="s">
        <v>532</v>
      </c>
      <c r="C8" s="747" t="s">
        <v>653</v>
      </c>
      <c r="D8" s="749" t="s">
        <v>533</v>
      </c>
      <c r="E8" s="790" t="s">
        <v>161</v>
      </c>
      <c r="F8" s="791"/>
      <c r="G8" s="791"/>
      <c r="H8" s="792"/>
    </row>
    <row r="9" spans="2:8" ht="56.25" customHeight="1" thickBot="1">
      <c r="B9" s="746"/>
      <c r="C9" s="748"/>
      <c r="D9" s="750"/>
      <c r="E9" s="198" t="s">
        <v>799</v>
      </c>
      <c r="F9" s="198" t="s">
        <v>800</v>
      </c>
      <c r="G9" s="198" t="s">
        <v>801</v>
      </c>
      <c r="H9" s="199" t="s">
        <v>802</v>
      </c>
    </row>
    <row r="10" spans="2:8" s="180" customFormat="1" ht="21" customHeight="1">
      <c r="B10" s="178">
        <v>1</v>
      </c>
      <c r="C10" s="179">
        <v>2</v>
      </c>
      <c r="D10" s="193">
        <v>3</v>
      </c>
      <c r="E10" s="26">
        <v>4</v>
      </c>
      <c r="F10" s="26">
        <v>5</v>
      </c>
      <c r="G10" s="26">
        <v>6</v>
      </c>
      <c r="H10" s="27">
        <v>7</v>
      </c>
    </row>
    <row r="11" spans="2:8" s="183" customFormat="1" ht="34.5" customHeight="1">
      <c r="B11" s="480"/>
      <c r="C11" s="475" t="s">
        <v>179</v>
      </c>
      <c r="D11" s="194"/>
      <c r="E11" s="310"/>
      <c r="F11" s="310"/>
      <c r="G11" s="310"/>
      <c r="H11" s="312"/>
    </row>
    <row r="12" spans="2:8" s="184" customFormat="1" ht="34.5" customHeight="1">
      <c r="B12" s="481" t="s">
        <v>180</v>
      </c>
      <c r="C12" s="476" t="s">
        <v>181</v>
      </c>
      <c r="D12" s="263">
        <v>1001</v>
      </c>
      <c r="E12" s="310">
        <f>E20</f>
        <v>14350</v>
      </c>
      <c r="F12" s="310">
        <f>F20</f>
        <v>28700</v>
      </c>
      <c r="G12" s="310">
        <f>G20</f>
        <v>43100</v>
      </c>
      <c r="H12" s="312">
        <f>H20</f>
        <v>57700</v>
      </c>
    </row>
    <row r="13" spans="2:8" s="183" customFormat="1" ht="34.5" customHeight="1">
      <c r="B13" s="481">
        <v>60</v>
      </c>
      <c r="C13" s="476" t="s">
        <v>182</v>
      </c>
      <c r="D13" s="263">
        <v>1002</v>
      </c>
      <c r="E13" s="310"/>
      <c r="F13" s="310"/>
      <c r="G13" s="310"/>
      <c r="H13" s="312"/>
    </row>
    <row r="14" spans="2:8" s="183" customFormat="1" ht="34.5" customHeight="1">
      <c r="B14" s="482">
        <v>600</v>
      </c>
      <c r="C14" s="477" t="s">
        <v>183</v>
      </c>
      <c r="D14" s="485">
        <v>1003</v>
      </c>
      <c r="E14" s="310"/>
      <c r="F14" s="310"/>
      <c r="G14" s="310"/>
      <c r="H14" s="312"/>
    </row>
    <row r="15" spans="2:8" s="183" customFormat="1" ht="34.5" customHeight="1">
      <c r="B15" s="482">
        <v>601</v>
      </c>
      <c r="C15" s="477" t="s">
        <v>184</v>
      </c>
      <c r="D15" s="485">
        <v>1004</v>
      </c>
      <c r="E15" s="310"/>
      <c r="F15" s="310"/>
      <c r="G15" s="310"/>
      <c r="H15" s="312"/>
    </row>
    <row r="16" spans="2:8" s="183" customFormat="1" ht="34.5" customHeight="1">
      <c r="B16" s="482">
        <v>602</v>
      </c>
      <c r="C16" s="477" t="s">
        <v>185</v>
      </c>
      <c r="D16" s="485">
        <v>1005</v>
      </c>
      <c r="E16" s="310"/>
      <c r="F16" s="310"/>
      <c r="G16" s="310"/>
      <c r="H16" s="312"/>
    </row>
    <row r="17" spans="2:8" s="183" customFormat="1" ht="34.5" customHeight="1">
      <c r="B17" s="482">
        <v>603</v>
      </c>
      <c r="C17" s="477" t="s">
        <v>186</v>
      </c>
      <c r="D17" s="485">
        <v>1006</v>
      </c>
      <c r="E17" s="310"/>
      <c r="F17" s="310"/>
      <c r="G17" s="310"/>
      <c r="H17" s="312"/>
    </row>
    <row r="18" spans="2:8" s="183" customFormat="1" ht="34.5" customHeight="1">
      <c r="B18" s="482">
        <v>604</v>
      </c>
      <c r="C18" s="477" t="s">
        <v>187</v>
      </c>
      <c r="D18" s="485">
        <v>1007</v>
      </c>
      <c r="E18" s="310"/>
      <c r="F18" s="310"/>
      <c r="G18" s="310"/>
      <c r="H18" s="312"/>
    </row>
    <row r="19" spans="2:8" s="183" customFormat="1" ht="34.5" customHeight="1">
      <c r="B19" s="482">
        <v>605</v>
      </c>
      <c r="C19" s="477" t="s">
        <v>188</v>
      </c>
      <c r="D19" s="485">
        <v>1008</v>
      </c>
      <c r="E19" s="310"/>
      <c r="F19" s="310"/>
      <c r="G19" s="310"/>
      <c r="H19" s="312"/>
    </row>
    <row r="20" spans="2:8" s="183" customFormat="1" ht="34.5" customHeight="1">
      <c r="B20" s="481">
        <v>61</v>
      </c>
      <c r="C20" s="476" t="s">
        <v>189</v>
      </c>
      <c r="D20" s="263">
        <v>1009</v>
      </c>
      <c r="E20" s="310">
        <v>14350</v>
      </c>
      <c r="F20" s="310">
        <f>F25</f>
        <v>28700</v>
      </c>
      <c r="G20" s="310">
        <v>43100</v>
      </c>
      <c r="H20" s="312">
        <f>H25</f>
        <v>57700</v>
      </c>
    </row>
    <row r="21" spans="2:8" s="183" customFormat="1" ht="34.5" customHeight="1">
      <c r="B21" s="482">
        <v>610</v>
      </c>
      <c r="C21" s="477" t="s">
        <v>190</v>
      </c>
      <c r="D21" s="485">
        <v>1010</v>
      </c>
      <c r="E21" s="310"/>
      <c r="F21" s="310"/>
      <c r="G21" s="310"/>
      <c r="H21" s="312"/>
    </row>
    <row r="22" spans="2:8" s="183" customFormat="1" ht="34.5" customHeight="1">
      <c r="B22" s="482">
        <v>611</v>
      </c>
      <c r="C22" s="477" t="s">
        <v>191</v>
      </c>
      <c r="D22" s="485">
        <v>1011</v>
      </c>
      <c r="E22" s="310"/>
      <c r="F22" s="310"/>
      <c r="G22" s="310"/>
      <c r="H22" s="312"/>
    </row>
    <row r="23" spans="2:8" s="183" customFormat="1" ht="34.5" customHeight="1">
      <c r="B23" s="482">
        <v>612</v>
      </c>
      <c r="C23" s="477" t="s">
        <v>192</v>
      </c>
      <c r="D23" s="485">
        <v>1012</v>
      </c>
      <c r="E23" s="310"/>
      <c r="F23" s="310"/>
      <c r="G23" s="310"/>
      <c r="H23" s="312"/>
    </row>
    <row r="24" spans="2:8" s="183" customFormat="1" ht="34.5" customHeight="1">
      <c r="B24" s="482">
        <v>613</v>
      </c>
      <c r="C24" s="477" t="s">
        <v>193</v>
      </c>
      <c r="D24" s="485">
        <v>1013</v>
      </c>
      <c r="E24" s="310"/>
      <c r="F24" s="310"/>
      <c r="G24" s="310"/>
      <c r="H24" s="312"/>
    </row>
    <row r="25" spans="2:8" s="183" customFormat="1" ht="34.5" customHeight="1">
      <c r="B25" s="482">
        <v>614</v>
      </c>
      <c r="C25" s="477" t="s">
        <v>194</v>
      </c>
      <c r="D25" s="485">
        <v>1014</v>
      </c>
      <c r="E25" s="310">
        <v>14350</v>
      </c>
      <c r="F25" s="310">
        <v>28700</v>
      </c>
      <c r="G25" s="310">
        <v>43200</v>
      </c>
      <c r="H25" s="312">
        <v>57700</v>
      </c>
    </row>
    <row r="26" spans="2:8" s="183" customFormat="1" ht="34.5" customHeight="1">
      <c r="B26" s="482">
        <v>615</v>
      </c>
      <c r="C26" s="477" t="s">
        <v>195</v>
      </c>
      <c r="D26" s="485">
        <v>1015</v>
      </c>
      <c r="E26" s="310"/>
      <c r="F26" s="310"/>
      <c r="G26" s="310"/>
      <c r="H26" s="312"/>
    </row>
    <row r="27" spans="2:8" s="183" customFormat="1" ht="34.5" customHeight="1">
      <c r="B27" s="482">
        <v>64</v>
      </c>
      <c r="C27" s="476" t="s">
        <v>196</v>
      </c>
      <c r="D27" s="263">
        <v>1016</v>
      </c>
      <c r="E27" s="310"/>
      <c r="F27" s="310"/>
      <c r="G27" s="310"/>
      <c r="H27" s="312"/>
    </row>
    <row r="28" spans="2:8" s="183" customFormat="1" ht="34.5" customHeight="1">
      <c r="B28" s="482">
        <v>65</v>
      </c>
      <c r="C28" s="476" t="s">
        <v>197</v>
      </c>
      <c r="D28" s="485">
        <v>1017</v>
      </c>
      <c r="E28" s="310"/>
      <c r="F28" s="310"/>
      <c r="G28" s="310"/>
      <c r="H28" s="312"/>
    </row>
    <row r="29" spans="2:8" s="183" customFormat="1" ht="34.5" customHeight="1">
      <c r="B29" s="481"/>
      <c r="C29" s="476" t="s">
        <v>198</v>
      </c>
      <c r="D29" s="206"/>
      <c r="E29" s="310"/>
      <c r="F29" s="310"/>
      <c r="G29" s="310"/>
      <c r="H29" s="312"/>
    </row>
    <row r="30" spans="2:8" s="183" customFormat="1" ht="39.75" customHeight="1">
      <c r="B30" s="481" t="s">
        <v>199</v>
      </c>
      <c r="C30" s="476" t="s">
        <v>200</v>
      </c>
      <c r="D30" s="263">
        <v>1018</v>
      </c>
      <c r="E30" s="310">
        <f>E41+E39+E38+E37+E36+E35</f>
        <v>14010</v>
      </c>
      <c r="F30" s="310">
        <f>F41+F39+F38+F37+F36+F35</f>
        <v>28420</v>
      </c>
      <c r="G30" s="310">
        <f>G35+G36+G37+G38+G39+G41</f>
        <v>43035</v>
      </c>
      <c r="H30" s="312">
        <f>H41+H39+H38+H37+H36+H35</f>
        <v>57600</v>
      </c>
    </row>
    <row r="31" spans="2:8" s="183" customFormat="1" ht="34.5" customHeight="1">
      <c r="B31" s="482">
        <v>50</v>
      </c>
      <c r="C31" s="477" t="s">
        <v>201</v>
      </c>
      <c r="D31" s="485">
        <v>1019</v>
      </c>
      <c r="E31" s="310"/>
      <c r="F31" s="310"/>
      <c r="G31" s="310"/>
      <c r="H31" s="312"/>
    </row>
    <row r="32" spans="2:8" s="183" customFormat="1" ht="34.5" customHeight="1">
      <c r="B32" s="482">
        <v>62</v>
      </c>
      <c r="C32" s="477" t="s">
        <v>202</v>
      </c>
      <c r="D32" s="485">
        <v>1020</v>
      </c>
      <c r="E32" s="310"/>
      <c r="F32" s="310"/>
      <c r="G32" s="310"/>
      <c r="H32" s="312"/>
    </row>
    <row r="33" spans="2:8" s="183" customFormat="1" ht="34.5" customHeight="1">
      <c r="B33" s="482">
        <v>630</v>
      </c>
      <c r="C33" s="477" t="s">
        <v>203</v>
      </c>
      <c r="D33" s="485">
        <v>1021</v>
      </c>
      <c r="E33" s="310"/>
      <c r="F33" s="310"/>
      <c r="G33" s="310"/>
      <c r="H33" s="312"/>
    </row>
    <row r="34" spans="2:8" s="183" customFormat="1" ht="34.5" customHeight="1">
      <c r="B34" s="482">
        <v>631</v>
      </c>
      <c r="C34" s="477" t="s">
        <v>204</v>
      </c>
      <c r="D34" s="485">
        <v>1022</v>
      </c>
      <c r="E34" s="310"/>
      <c r="F34" s="310"/>
      <c r="G34" s="310"/>
      <c r="H34" s="312"/>
    </row>
    <row r="35" spans="2:8" s="183" customFormat="1" ht="34.5" customHeight="1">
      <c r="B35" s="482" t="s">
        <v>107</v>
      </c>
      <c r="C35" s="477" t="s">
        <v>205</v>
      </c>
      <c r="D35" s="485">
        <v>1023</v>
      </c>
      <c r="E35" s="310">
        <v>250</v>
      </c>
      <c r="F35" s="310">
        <v>500</v>
      </c>
      <c r="G35" s="310">
        <v>750</v>
      </c>
      <c r="H35" s="312">
        <v>1000</v>
      </c>
    </row>
    <row r="36" spans="2:8" s="183" customFormat="1" ht="34.5" customHeight="1">
      <c r="B36" s="482">
        <v>513</v>
      </c>
      <c r="C36" s="477" t="s">
        <v>206</v>
      </c>
      <c r="D36" s="485">
        <v>1024</v>
      </c>
      <c r="E36" s="310">
        <v>500</v>
      </c>
      <c r="F36" s="310">
        <v>1000</v>
      </c>
      <c r="G36" s="310">
        <v>1500</v>
      </c>
      <c r="H36" s="312">
        <v>2000</v>
      </c>
    </row>
    <row r="37" spans="2:8" s="183" customFormat="1" ht="34.5" customHeight="1">
      <c r="B37" s="482">
        <v>52</v>
      </c>
      <c r="C37" s="477" t="s">
        <v>207</v>
      </c>
      <c r="D37" s="485">
        <v>1025</v>
      </c>
      <c r="E37" s="310">
        <v>9480</v>
      </c>
      <c r="F37" s="310">
        <v>18960</v>
      </c>
      <c r="G37" s="310">
        <v>28840</v>
      </c>
      <c r="H37" s="312">
        <v>38585</v>
      </c>
    </row>
    <row r="38" spans="2:8" s="183" customFormat="1" ht="34.5" customHeight="1">
      <c r="B38" s="482">
        <v>53</v>
      </c>
      <c r="C38" s="477" t="s">
        <v>208</v>
      </c>
      <c r="D38" s="485">
        <v>1026</v>
      </c>
      <c r="E38" s="310">
        <v>2500</v>
      </c>
      <c r="F38" s="310">
        <v>5400</v>
      </c>
      <c r="G38" s="310">
        <v>8100</v>
      </c>
      <c r="H38" s="312">
        <v>10900</v>
      </c>
    </row>
    <row r="39" spans="2:8" s="183" customFormat="1" ht="34.5" customHeight="1">
      <c r="B39" s="482">
        <v>540</v>
      </c>
      <c r="C39" s="477" t="s">
        <v>209</v>
      </c>
      <c r="D39" s="485">
        <v>1027</v>
      </c>
      <c r="E39" s="310">
        <v>225</v>
      </c>
      <c r="F39" s="310">
        <v>450</v>
      </c>
      <c r="G39" s="310">
        <v>675</v>
      </c>
      <c r="H39" s="312">
        <v>900</v>
      </c>
    </row>
    <row r="40" spans="2:8" s="183" customFormat="1" ht="34.5" customHeight="1">
      <c r="B40" s="482" t="s">
        <v>108</v>
      </c>
      <c r="C40" s="477" t="s">
        <v>210</v>
      </c>
      <c r="D40" s="485">
        <v>1028</v>
      </c>
      <c r="E40" s="310"/>
      <c r="F40" s="310"/>
      <c r="G40" s="310"/>
      <c r="H40" s="312"/>
    </row>
    <row r="41" spans="2:8" s="185" customFormat="1" ht="34.5" customHeight="1">
      <c r="B41" s="482">
        <v>55</v>
      </c>
      <c r="C41" s="477" t="s">
        <v>211</v>
      </c>
      <c r="D41" s="485">
        <v>1029</v>
      </c>
      <c r="E41" s="310">
        <v>1055</v>
      </c>
      <c r="F41" s="310">
        <v>2110</v>
      </c>
      <c r="G41" s="310">
        <v>3170</v>
      </c>
      <c r="H41" s="312">
        <v>4215</v>
      </c>
    </row>
    <row r="42" spans="2:8" s="185" customFormat="1" ht="34.5" customHeight="1">
      <c r="B42" s="481"/>
      <c r="C42" s="476" t="s">
        <v>212</v>
      </c>
      <c r="D42" s="263">
        <v>1030</v>
      </c>
      <c r="E42" s="310">
        <f>E25-E30</f>
        <v>340</v>
      </c>
      <c r="F42" s="310">
        <f>F25-F30</f>
        <v>280</v>
      </c>
      <c r="G42" s="310">
        <f>G25-G30</f>
        <v>165</v>
      </c>
      <c r="H42" s="312">
        <f>H25-H30</f>
        <v>100</v>
      </c>
    </row>
    <row r="43" spans="2:8" s="185" customFormat="1" ht="34.5" customHeight="1">
      <c r="B43" s="481"/>
      <c r="C43" s="476" t="s">
        <v>213</v>
      </c>
      <c r="D43" s="263">
        <v>1031</v>
      </c>
      <c r="E43" s="310"/>
      <c r="F43" s="310"/>
      <c r="G43" s="310"/>
      <c r="H43" s="312"/>
    </row>
    <row r="44" spans="2:8" s="185" customFormat="1" ht="34.5" customHeight="1">
      <c r="B44" s="481">
        <v>66</v>
      </c>
      <c r="C44" s="476" t="s">
        <v>214</v>
      </c>
      <c r="D44" s="263">
        <v>1032</v>
      </c>
      <c r="E44" s="310"/>
      <c r="F44" s="310"/>
      <c r="G44" s="310"/>
      <c r="H44" s="312"/>
    </row>
    <row r="45" spans="2:8" s="185" customFormat="1" ht="34.5" customHeight="1">
      <c r="B45" s="481" t="s">
        <v>215</v>
      </c>
      <c r="C45" s="476" t="s">
        <v>216</v>
      </c>
      <c r="D45" s="263">
        <v>1033</v>
      </c>
      <c r="E45" s="310"/>
      <c r="F45" s="310"/>
      <c r="G45" s="310"/>
      <c r="H45" s="312"/>
    </row>
    <row r="46" spans="2:8" s="185" customFormat="1" ht="34.5" customHeight="1">
      <c r="B46" s="482">
        <v>660</v>
      </c>
      <c r="C46" s="477" t="s">
        <v>217</v>
      </c>
      <c r="D46" s="485">
        <v>1034</v>
      </c>
      <c r="E46" s="310"/>
      <c r="F46" s="310"/>
      <c r="G46" s="310"/>
      <c r="H46" s="312"/>
    </row>
    <row r="47" spans="2:8" s="185" customFormat="1" ht="34.5" customHeight="1">
      <c r="B47" s="482">
        <v>661</v>
      </c>
      <c r="C47" s="477" t="s">
        <v>218</v>
      </c>
      <c r="D47" s="485">
        <v>1035</v>
      </c>
      <c r="E47" s="310"/>
      <c r="F47" s="310"/>
      <c r="G47" s="310"/>
      <c r="H47" s="312"/>
    </row>
    <row r="48" spans="2:8" s="185" customFormat="1" ht="34.5" customHeight="1">
      <c r="B48" s="482">
        <v>665</v>
      </c>
      <c r="C48" s="477" t="s">
        <v>219</v>
      </c>
      <c r="D48" s="485">
        <v>1036</v>
      </c>
      <c r="E48" s="310"/>
      <c r="F48" s="310"/>
      <c r="G48" s="310"/>
      <c r="H48" s="312"/>
    </row>
    <row r="49" spans="2:8" s="185" customFormat="1" ht="34.5" customHeight="1">
      <c r="B49" s="482">
        <v>669</v>
      </c>
      <c r="C49" s="477" t="s">
        <v>220</v>
      </c>
      <c r="D49" s="485">
        <v>1037</v>
      </c>
      <c r="E49" s="310"/>
      <c r="F49" s="310"/>
      <c r="G49" s="310"/>
      <c r="H49" s="312"/>
    </row>
    <row r="50" spans="2:8" s="185" customFormat="1" ht="34.5" customHeight="1">
      <c r="B50" s="481">
        <v>662</v>
      </c>
      <c r="C50" s="476" t="s">
        <v>221</v>
      </c>
      <c r="D50" s="263">
        <v>1038</v>
      </c>
      <c r="E50" s="310"/>
      <c r="F50" s="310"/>
      <c r="G50" s="310"/>
      <c r="H50" s="312"/>
    </row>
    <row r="51" spans="2:8" s="185" customFormat="1" ht="34.5" customHeight="1">
      <c r="B51" s="481" t="s">
        <v>109</v>
      </c>
      <c r="C51" s="476" t="s">
        <v>222</v>
      </c>
      <c r="D51" s="263">
        <v>1039</v>
      </c>
      <c r="E51" s="310"/>
      <c r="F51" s="310"/>
      <c r="G51" s="310"/>
      <c r="H51" s="312"/>
    </row>
    <row r="52" spans="2:8" s="185" customFormat="1" ht="34.5" customHeight="1">
      <c r="B52" s="481">
        <v>56</v>
      </c>
      <c r="C52" s="476" t="s">
        <v>223</v>
      </c>
      <c r="D52" s="263">
        <v>1040</v>
      </c>
      <c r="E52" s="310">
        <v>0</v>
      </c>
      <c r="F52" s="310">
        <v>0</v>
      </c>
      <c r="G52" s="310">
        <v>0</v>
      </c>
      <c r="H52" s="312">
        <v>0</v>
      </c>
    </row>
    <row r="53" spans="2:8" ht="34.5" customHeight="1">
      <c r="B53" s="481" t="s">
        <v>224</v>
      </c>
      <c r="C53" s="476" t="s">
        <v>534</v>
      </c>
      <c r="D53" s="263">
        <v>1041</v>
      </c>
      <c r="E53" s="310"/>
      <c r="F53" s="310"/>
      <c r="G53" s="310"/>
      <c r="H53" s="312"/>
    </row>
    <row r="54" spans="2:8" ht="34.5" customHeight="1">
      <c r="B54" s="482">
        <v>560</v>
      </c>
      <c r="C54" s="477" t="s">
        <v>110</v>
      </c>
      <c r="D54" s="485">
        <v>1042</v>
      </c>
      <c r="E54" s="310"/>
      <c r="F54" s="310"/>
      <c r="G54" s="310"/>
      <c r="H54" s="312"/>
    </row>
    <row r="55" spans="2:8" ht="34.5" customHeight="1">
      <c r="B55" s="482">
        <v>561</v>
      </c>
      <c r="C55" s="477" t="s">
        <v>111</v>
      </c>
      <c r="D55" s="485">
        <v>1043</v>
      </c>
      <c r="E55" s="310"/>
      <c r="F55" s="310"/>
      <c r="G55" s="310"/>
      <c r="H55" s="312"/>
    </row>
    <row r="56" spans="2:8" ht="34.5" customHeight="1">
      <c r="B56" s="482">
        <v>565</v>
      </c>
      <c r="C56" s="477" t="s">
        <v>225</v>
      </c>
      <c r="D56" s="485">
        <v>1044</v>
      </c>
      <c r="E56" s="310"/>
      <c r="F56" s="310"/>
      <c r="G56" s="310"/>
      <c r="H56" s="312"/>
    </row>
    <row r="57" spans="2:8" ht="34.5" customHeight="1">
      <c r="B57" s="482" t="s">
        <v>112</v>
      </c>
      <c r="C57" s="477" t="s">
        <v>226</v>
      </c>
      <c r="D57" s="485">
        <v>1045</v>
      </c>
      <c r="E57" s="310"/>
      <c r="F57" s="310"/>
      <c r="G57" s="310"/>
      <c r="H57" s="312"/>
    </row>
    <row r="58" spans="2:8" ht="34.5" customHeight="1">
      <c r="B58" s="482">
        <v>562</v>
      </c>
      <c r="C58" s="476" t="s">
        <v>227</v>
      </c>
      <c r="D58" s="263">
        <v>1046</v>
      </c>
      <c r="E58" s="310">
        <v>0</v>
      </c>
      <c r="F58" s="310">
        <v>0</v>
      </c>
      <c r="G58" s="310">
        <v>0</v>
      </c>
      <c r="H58" s="312">
        <v>0</v>
      </c>
    </row>
    <row r="59" spans="2:8" ht="34.5" customHeight="1">
      <c r="B59" s="481" t="s">
        <v>228</v>
      </c>
      <c r="C59" s="476" t="s">
        <v>229</v>
      </c>
      <c r="D59" s="263">
        <v>1047</v>
      </c>
      <c r="E59" s="310"/>
      <c r="F59" s="310"/>
      <c r="G59" s="310"/>
      <c r="H59" s="312"/>
    </row>
    <row r="60" spans="2:8" ht="34.5" customHeight="1">
      <c r="B60" s="481"/>
      <c r="C60" s="476" t="s">
        <v>230</v>
      </c>
      <c r="D60" s="263">
        <v>1048</v>
      </c>
      <c r="E60" s="310"/>
      <c r="F60" s="310"/>
      <c r="G60" s="310"/>
      <c r="H60" s="312"/>
    </row>
    <row r="61" spans="2:8" ht="34.5" customHeight="1">
      <c r="B61" s="481"/>
      <c r="C61" s="476" t="s">
        <v>231</v>
      </c>
      <c r="D61" s="263">
        <v>1049</v>
      </c>
      <c r="E61" s="310"/>
      <c r="F61" s="310"/>
      <c r="G61" s="310"/>
      <c r="H61" s="312"/>
    </row>
    <row r="62" spans="2:8" ht="34.5" customHeight="1">
      <c r="B62" s="482" t="s">
        <v>113</v>
      </c>
      <c r="C62" s="477" t="s">
        <v>232</v>
      </c>
      <c r="D62" s="485">
        <v>1050</v>
      </c>
      <c r="E62" s="310"/>
      <c r="F62" s="310"/>
      <c r="G62" s="310"/>
      <c r="H62" s="312"/>
    </row>
    <row r="63" spans="2:8" ht="34.5" customHeight="1">
      <c r="B63" s="482" t="s">
        <v>114</v>
      </c>
      <c r="C63" s="477" t="s">
        <v>233</v>
      </c>
      <c r="D63" s="485">
        <v>1051</v>
      </c>
      <c r="E63" s="310"/>
      <c r="F63" s="310"/>
      <c r="G63" s="310"/>
      <c r="H63" s="312"/>
    </row>
    <row r="64" spans="2:8" ht="34.5" customHeight="1">
      <c r="B64" s="481" t="s">
        <v>234</v>
      </c>
      <c r="C64" s="476" t="s">
        <v>235</v>
      </c>
      <c r="D64" s="263">
        <v>1052</v>
      </c>
      <c r="E64" s="310"/>
      <c r="F64" s="310"/>
      <c r="G64" s="310"/>
      <c r="H64" s="312"/>
    </row>
    <row r="65" spans="2:8" ht="34.5" customHeight="1">
      <c r="B65" s="481" t="s">
        <v>115</v>
      </c>
      <c r="C65" s="476" t="s">
        <v>236</v>
      </c>
      <c r="D65" s="263">
        <v>1053</v>
      </c>
      <c r="E65" s="310">
        <v>0</v>
      </c>
      <c r="F65" s="310">
        <v>50</v>
      </c>
      <c r="G65" s="310">
        <v>75</v>
      </c>
      <c r="H65" s="312">
        <v>100</v>
      </c>
    </row>
    <row r="66" spans="2:8" ht="34.5" customHeight="1">
      <c r="B66" s="482"/>
      <c r="C66" s="477" t="s">
        <v>237</v>
      </c>
      <c r="D66" s="485">
        <v>1054</v>
      </c>
      <c r="E66" s="310"/>
      <c r="F66" s="310"/>
      <c r="G66" s="310"/>
      <c r="H66" s="312"/>
    </row>
    <row r="67" spans="2:8" ht="34.5" customHeight="1">
      <c r="B67" s="482"/>
      <c r="C67" s="477" t="s">
        <v>238</v>
      </c>
      <c r="D67" s="485">
        <v>1055</v>
      </c>
      <c r="E67" s="310"/>
      <c r="F67" s="310"/>
      <c r="G67" s="310"/>
      <c r="H67" s="312"/>
    </row>
    <row r="68" spans="2:8" ht="34.5" customHeight="1">
      <c r="B68" s="482" t="s">
        <v>239</v>
      </c>
      <c r="C68" s="477" t="s">
        <v>240</v>
      </c>
      <c r="D68" s="485">
        <v>1056</v>
      </c>
      <c r="E68" s="310"/>
      <c r="F68" s="310"/>
      <c r="G68" s="310"/>
      <c r="H68" s="312"/>
    </row>
    <row r="69" spans="2:8" ht="34.5" customHeight="1">
      <c r="B69" s="482" t="s">
        <v>241</v>
      </c>
      <c r="C69" s="477" t="s">
        <v>242</v>
      </c>
      <c r="D69" s="485">
        <v>1057</v>
      </c>
      <c r="E69" s="310"/>
      <c r="F69" s="310"/>
      <c r="G69" s="310"/>
      <c r="H69" s="312"/>
    </row>
    <row r="70" spans="2:8" ht="34.5" customHeight="1">
      <c r="B70" s="481"/>
      <c r="C70" s="476" t="s">
        <v>243</v>
      </c>
      <c r="D70" s="263">
        <v>1058</v>
      </c>
      <c r="E70" s="310">
        <f>E42-E52-E65</f>
        <v>340</v>
      </c>
      <c r="F70" s="310">
        <f>F42-F52-F65</f>
        <v>230</v>
      </c>
      <c r="G70" s="310">
        <f>G42-G52-G65</f>
        <v>90</v>
      </c>
      <c r="H70" s="312">
        <f>H42-H52-H65</f>
        <v>0</v>
      </c>
    </row>
    <row r="71" spans="2:8" ht="34.5" customHeight="1">
      <c r="B71" s="481"/>
      <c r="C71" s="476" t="s">
        <v>244</v>
      </c>
      <c r="D71" s="263">
        <v>1059</v>
      </c>
      <c r="E71" s="310"/>
      <c r="F71" s="310"/>
      <c r="G71" s="310"/>
      <c r="H71" s="312"/>
    </row>
    <row r="72" spans="2:8" ht="34.5" customHeight="1">
      <c r="B72" s="482"/>
      <c r="C72" s="477" t="s">
        <v>245</v>
      </c>
      <c r="D72" s="485"/>
      <c r="E72" s="310">
        <f>E70*0.15</f>
        <v>51</v>
      </c>
      <c r="F72" s="310">
        <f>F70*0.15</f>
        <v>34.5</v>
      </c>
      <c r="G72" s="310">
        <f>G70*0.15</f>
        <v>13.5</v>
      </c>
      <c r="H72" s="312">
        <f>H70*0.15</f>
        <v>0</v>
      </c>
    </row>
    <row r="73" spans="2:8" ht="34.5" customHeight="1">
      <c r="B73" s="482">
        <v>721</v>
      </c>
      <c r="C73" s="477" t="s">
        <v>246</v>
      </c>
      <c r="D73" s="485">
        <v>1060</v>
      </c>
      <c r="E73" s="310"/>
      <c r="F73" s="310"/>
      <c r="G73" s="310"/>
      <c r="H73" s="312"/>
    </row>
    <row r="74" spans="2:8" ht="34.5" customHeight="1">
      <c r="B74" s="482" t="s">
        <v>247</v>
      </c>
      <c r="C74" s="477" t="s">
        <v>248</v>
      </c>
      <c r="D74" s="485">
        <v>1061</v>
      </c>
      <c r="E74" s="310"/>
      <c r="F74" s="310"/>
      <c r="G74" s="310"/>
      <c r="H74" s="312"/>
    </row>
    <row r="75" spans="2:8" ht="34.5" customHeight="1">
      <c r="B75" s="482" t="s">
        <v>247</v>
      </c>
      <c r="C75" s="477" t="s">
        <v>249</v>
      </c>
      <c r="D75" s="485">
        <v>1062</v>
      </c>
      <c r="E75" s="310"/>
      <c r="F75" s="310"/>
      <c r="G75" s="310"/>
      <c r="H75" s="312"/>
    </row>
    <row r="76" spans="2:8" ht="34.5" customHeight="1">
      <c r="B76" s="482">
        <v>723</v>
      </c>
      <c r="C76" s="477" t="s">
        <v>250</v>
      </c>
      <c r="D76" s="485">
        <v>1063</v>
      </c>
      <c r="E76" s="310"/>
      <c r="F76" s="310"/>
      <c r="G76" s="310"/>
      <c r="H76" s="312"/>
    </row>
    <row r="77" spans="2:8" ht="34.5" customHeight="1">
      <c r="B77" s="481"/>
      <c r="C77" s="476" t="s">
        <v>535</v>
      </c>
      <c r="D77" s="263">
        <v>1064</v>
      </c>
      <c r="E77" s="310">
        <f>E70-E72</f>
        <v>289</v>
      </c>
      <c r="F77" s="310">
        <f>F70-F72</f>
        <v>195.5</v>
      </c>
      <c r="G77" s="310">
        <f>G70-G72</f>
        <v>76.5</v>
      </c>
      <c r="H77" s="312">
        <f>H70-H72</f>
        <v>0</v>
      </c>
    </row>
    <row r="78" spans="2:8" ht="34.5" customHeight="1">
      <c r="B78" s="481"/>
      <c r="C78" s="476" t="s">
        <v>536</v>
      </c>
      <c r="D78" s="263">
        <v>1065</v>
      </c>
      <c r="E78" s="310"/>
      <c r="F78" s="310"/>
      <c r="G78" s="310"/>
      <c r="H78" s="312"/>
    </row>
    <row r="79" spans="2:8" ht="34.5" customHeight="1">
      <c r="B79" s="482"/>
      <c r="C79" s="477" t="s">
        <v>251</v>
      </c>
      <c r="D79" s="485">
        <v>1066</v>
      </c>
      <c r="E79" s="417"/>
      <c r="F79" s="417"/>
      <c r="G79" s="417"/>
      <c r="H79" s="418"/>
    </row>
    <row r="80" spans="2:8" ht="34.5" customHeight="1">
      <c r="B80" s="482"/>
      <c r="C80" s="477" t="s">
        <v>252</v>
      </c>
      <c r="D80" s="485">
        <v>1067</v>
      </c>
      <c r="E80" s="417"/>
      <c r="F80" s="417"/>
      <c r="G80" s="417"/>
      <c r="H80" s="418"/>
    </row>
    <row r="81" spans="2:8" ht="34.5" customHeight="1">
      <c r="B81" s="482"/>
      <c r="C81" s="477" t="s">
        <v>537</v>
      </c>
      <c r="D81" s="485">
        <v>1068</v>
      </c>
      <c r="E81" s="428"/>
      <c r="F81" s="417"/>
      <c r="G81" s="419"/>
      <c r="H81" s="418"/>
    </row>
    <row r="82" spans="2:8" ht="34.5" customHeight="1">
      <c r="B82" s="482"/>
      <c r="C82" s="477" t="s">
        <v>538</v>
      </c>
      <c r="D82" s="485">
        <v>1069</v>
      </c>
      <c r="E82" s="429"/>
      <c r="F82" s="430"/>
      <c r="G82" s="420"/>
      <c r="H82" s="421"/>
    </row>
    <row r="83" spans="2:8" ht="34.5" customHeight="1">
      <c r="B83" s="482"/>
      <c r="C83" s="477" t="s">
        <v>539</v>
      </c>
      <c r="D83" s="485"/>
      <c r="E83" s="431"/>
      <c r="F83" s="432"/>
      <c r="G83" s="422"/>
      <c r="H83" s="418"/>
    </row>
    <row r="84" spans="2:8" ht="34.5" customHeight="1">
      <c r="B84" s="483"/>
      <c r="C84" s="478" t="s">
        <v>81</v>
      </c>
      <c r="D84" s="485">
        <v>1070</v>
      </c>
      <c r="E84" s="433"/>
      <c r="F84" s="433"/>
      <c r="G84" s="423"/>
      <c r="H84" s="424"/>
    </row>
    <row r="85" spans="2:8" ht="34.5" customHeight="1" thickBot="1">
      <c r="B85" s="484"/>
      <c r="C85" s="479" t="s">
        <v>253</v>
      </c>
      <c r="D85" s="486">
        <v>1071</v>
      </c>
      <c r="E85" s="425"/>
      <c r="F85" s="434"/>
      <c r="G85" s="425"/>
      <c r="H85" s="426"/>
    </row>
    <row r="86" ht="54" customHeight="1">
      <c r="D86" s="192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">
      <selection activeCell="I23" sqref="H23:I23"/>
    </sheetView>
  </sheetViews>
  <sheetFormatPr defaultColWidth="9.140625" defaultRowHeight="12.75"/>
  <cols>
    <col min="1" max="1" width="6.7109375" style="12" customWidth="1"/>
    <col min="2" max="7" width="30.140625" style="12" customWidth="1"/>
    <col min="8" max="8" width="18.8515625" style="12" customWidth="1"/>
    <col min="9" max="9" width="15.57421875" style="12" customWidth="1"/>
    <col min="10" max="16384" width="9.140625" style="12" customWidth="1"/>
  </cols>
  <sheetData>
    <row r="1" spans="2:7" ht="15">
      <c r="B1" s="35"/>
      <c r="C1" s="35"/>
      <c r="D1" s="35"/>
      <c r="E1" s="35"/>
      <c r="F1" s="35"/>
      <c r="G1" s="9" t="s">
        <v>666</v>
      </c>
    </row>
    <row r="2" spans="2:6" ht="15">
      <c r="B2" s="35"/>
      <c r="C2" s="35"/>
      <c r="D2" s="35"/>
      <c r="E2" s="35"/>
      <c r="F2" s="35"/>
    </row>
    <row r="5" spans="2:9" ht="22.5" customHeight="1">
      <c r="B5" s="794" t="s">
        <v>495</v>
      </c>
      <c r="C5" s="794"/>
      <c r="D5" s="794"/>
      <c r="E5" s="794"/>
      <c r="F5" s="794"/>
      <c r="G5" s="794"/>
      <c r="H5" s="36"/>
      <c r="I5" s="36"/>
    </row>
    <row r="6" spans="7:9" ht="15">
      <c r="G6" s="37"/>
      <c r="H6" s="37"/>
      <c r="I6" s="37"/>
    </row>
    <row r="7" ht="15.75" thickBot="1">
      <c r="G7" s="38" t="s">
        <v>43</v>
      </c>
    </row>
    <row r="8" spans="2:10" s="39" customFormat="1" ht="18" customHeight="1">
      <c r="B8" s="795" t="s">
        <v>781</v>
      </c>
      <c r="C8" s="796"/>
      <c r="D8" s="796"/>
      <c r="E8" s="796"/>
      <c r="F8" s="796"/>
      <c r="G8" s="797"/>
      <c r="J8" s="40"/>
    </row>
    <row r="9" spans="2:7" s="39" customFormat="1" ht="21.75" customHeight="1" thickBot="1">
      <c r="B9" s="798"/>
      <c r="C9" s="799"/>
      <c r="D9" s="799"/>
      <c r="E9" s="799"/>
      <c r="F9" s="799"/>
      <c r="G9" s="800"/>
    </row>
    <row r="10" spans="2:7" s="39" customFormat="1" ht="54.75" customHeight="1">
      <c r="B10" s="171" t="s">
        <v>496</v>
      </c>
      <c r="C10" s="145" t="s">
        <v>24</v>
      </c>
      <c r="D10" s="145" t="s">
        <v>497</v>
      </c>
      <c r="E10" s="145" t="s">
        <v>742</v>
      </c>
      <c r="F10" s="145" t="s">
        <v>498</v>
      </c>
      <c r="G10" s="172" t="s">
        <v>741</v>
      </c>
    </row>
    <row r="11" spans="2:7" s="39" customFormat="1" ht="17.25" customHeight="1" thickBot="1">
      <c r="B11" s="173"/>
      <c r="C11" s="146">
        <v>1</v>
      </c>
      <c r="D11" s="146">
        <v>2</v>
      </c>
      <c r="E11" s="146">
        <v>3</v>
      </c>
      <c r="F11" s="146" t="s">
        <v>499</v>
      </c>
      <c r="G11" s="174">
        <v>5</v>
      </c>
    </row>
    <row r="12" spans="2:7" s="39" customFormat="1" ht="33" customHeight="1">
      <c r="B12" s="50" t="s">
        <v>500</v>
      </c>
      <c r="C12" s="358"/>
      <c r="D12" s="358"/>
      <c r="E12" s="358"/>
      <c r="F12" s="435"/>
      <c r="G12" s="436"/>
    </row>
    <row r="13" spans="2:7" s="39" customFormat="1" ht="33" customHeight="1">
      <c r="B13" s="277" t="s">
        <v>501</v>
      </c>
      <c r="C13" s="310"/>
      <c r="D13" s="310"/>
      <c r="E13" s="310"/>
      <c r="F13" s="310"/>
      <c r="G13" s="427"/>
    </row>
    <row r="14" spans="2:7" s="39" customFormat="1" ht="33" customHeight="1" thickBot="1">
      <c r="B14" s="276" t="s">
        <v>21</v>
      </c>
      <c r="C14" s="313"/>
      <c r="D14" s="313"/>
      <c r="E14" s="313"/>
      <c r="F14" s="313"/>
      <c r="G14" s="372"/>
    </row>
    <row r="15" spans="2:7" s="39" customFormat="1" ht="42.75" customHeight="1" thickBot="1">
      <c r="B15" s="41"/>
      <c r="C15" s="42"/>
      <c r="D15" s="43"/>
      <c r="E15" s="44"/>
      <c r="F15" s="45" t="s">
        <v>43</v>
      </c>
      <c r="G15" s="45"/>
    </row>
    <row r="16" spans="2:8" s="39" customFormat="1" ht="33" customHeight="1">
      <c r="B16" s="801" t="s">
        <v>782</v>
      </c>
      <c r="C16" s="802"/>
      <c r="D16" s="802"/>
      <c r="E16" s="802"/>
      <c r="F16" s="803"/>
      <c r="G16" s="46"/>
      <c r="H16" s="47"/>
    </row>
    <row r="17" spans="2:7" s="39" customFormat="1" ht="18" thickBot="1">
      <c r="B17" s="175"/>
      <c r="C17" s="146" t="s">
        <v>502</v>
      </c>
      <c r="D17" s="146" t="s">
        <v>503</v>
      </c>
      <c r="E17" s="146" t="s">
        <v>504</v>
      </c>
      <c r="F17" s="147" t="s">
        <v>505</v>
      </c>
      <c r="G17" s="48"/>
    </row>
    <row r="18" spans="2:7" s="39" customFormat="1" ht="33" customHeight="1">
      <c r="B18" s="50" t="s">
        <v>500</v>
      </c>
      <c r="C18" s="435"/>
      <c r="D18" s="435"/>
      <c r="E18" s="435"/>
      <c r="F18" s="437"/>
      <c r="G18" s="24"/>
    </row>
    <row r="19" spans="2:8" ht="33" customHeight="1">
      <c r="B19" s="275" t="s">
        <v>501</v>
      </c>
      <c r="C19" s="310"/>
      <c r="D19" s="310"/>
      <c r="E19" s="359"/>
      <c r="F19" s="312"/>
      <c r="G19" s="24"/>
      <c r="H19" s="24"/>
    </row>
    <row r="20" spans="2:8" ht="33" customHeight="1" thickBot="1">
      <c r="B20" s="276" t="s">
        <v>21</v>
      </c>
      <c r="C20" s="313"/>
      <c r="D20" s="438"/>
      <c r="E20" s="439"/>
      <c r="F20" s="314"/>
      <c r="G20" s="24"/>
      <c r="H20" s="24"/>
    </row>
    <row r="21" ht="33" customHeight="1">
      <c r="G21" s="38"/>
    </row>
    <row r="22" spans="2:7" ht="18.75" customHeight="1">
      <c r="B22" s="793" t="s">
        <v>506</v>
      </c>
      <c r="C22" s="793"/>
      <c r="D22" s="793"/>
      <c r="E22" s="793"/>
      <c r="F22" s="793"/>
      <c r="G22" s="793"/>
    </row>
    <row r="23" ht="18.75" customHeight="1">
      <c r="B23" s="49" t="s">
        <v>769</v>
      </c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zoomScale="70" zoomScaleNormal="70" zoomScalePageLayoutView="0" workbookViewId="0" topLeftCell="A25">
      <selection activeCell="G17" sqref="G17"/>
    </sheetView>
  </sheetViews>
  <sheetFormatPr defaultColWidth="9.140625" defaultRowHeight="12.75"/>
  <cols>
    <col min="1" max="1" width="9.140625" style="13" customWidth="1"/>
    <col min="2" max="2" width="6.140625" style="13" customWidth="1"/>
    <col min="3" max="3" width="73.7109375" style="13" customWidth="1"/>
    <col min="4" max="9" width="21.7109375" style="13" customWidth="1"/>
    <col min="10" max="10" width="12.28125" style="13" customWidth="1"/>
    <col min="11" max="11" width="13.421875" style="13" customWidth="1"/>
    <col min="12" max="12" width="11.28125" style="13" customWidth="1"/>
    <col min="13" max="13" width="12.421875" style="13" customWidth="1"/>
    <col min="14" max="14" width="14.421875" style="13" customWidth="1"/>
    <col min="15" max="15" width="15.140625" style="13" customWidth="1"/>
    <col min="16" max="16" width="11.28125" style="13" customWidth="1"/>
    <col min="17" max="17" width="13.140625" style="13" customWidth="1"/>
    <col min="18" max="18" width="13.00390625" style="13" customWidth="1"/>
    <col min="19" max="19" width="14.140625" style="13" customWidth="1"/>
    <col min="20" max="20" width="26.57421875" style="13" customWidth="1"/>
    <col min="21" max="16384" width="9.140625" style="13" customWidth="1"/>
  </cols>
  <sheetData>
    <row r="2" ht="15">
      <c r="I2" s="622" t="s">
        <v>665</v>
      </c>
    </row>
    <row r="4" spans="2:9" ht="17.25">
      <c r="B4" s="816" t="s">
        <v>42</v>
      </c>
      <c r="C4" s="816"/>
      <c r="D4" s="816"/>
      <c r="E4" s="816"/>
      <c r="F4" s="816"/>
      <c r="G4" s="816"/>
      <c r="H4" s="816"/>
      <c r="I4" s="816"/>
    </row>
    <row r="5" spans="3:9" ht="15.75" thickBot="1">
      <c r="C5" s="164"/>
      <c r="D5" s="164"/>
      <c r="E5" s="164"/>
      <c r="F5" s="164"/>
      <c r="G5" s="164"/>
      <c r="H5" s="164"/>
      <c r="I5" s="163" t="s">
        <v>43</v>
      </c>
    </row>
    <row r="6" spans="2:23" ht="25.5" customHeight="1">
      <c r="B6" s="821" t="s">
        <v>531</v>
      </c>
      <c r="C6" s="807" t="s">
        <v>45</v>
      </c>
      <c r="D6" s="814" t="s">
        <v>806</v>
      </c>
      <c r="E6" s="819" t="s">
        <v>807</v>
      </c>
      <c r="F6" s="817" t="s">
        <v>799</v>
      </c>
      <c r="G6" s="804" t="s">
        <v>800</v>
      </c>
      <c r="H6" s="804" t="s">
        <v>801</v>
      </c>
      <c r="I6" s="810" t="s">
        <v>802</v>
      </c>
      <c r="J6" s="809"/>
      <c r="K6" s="806"/>
      <c r="L6" s="809"/>
      <c r="M6" s="806"/>
      <c r="N6" s="809"/>
      <c r="O6" s="806"/>
      <c r="P6" s="809"/>
      <c r="Q6" s="806"/>
      <c r="R6" s="806"/>
      <c r="S6" s="806"/>
      <c r="T6" s="166"/>
      <c r="U6" s="166"/>
      <c r="V6" s="166"/>
      <c r="W6" s="166"/>
    </row>
    <row r="7" spans="2:23" ht="36.75" customHeight="1" thickBot="1">
      <c r="B7" s="822"/>
      <c r="C7" s="808"/>
      <c r="D7" s="815"/>
      <c r="E7" s="820"/>
      <c r="F7" s="818"/>
      <c r="G7" s="805"/>
      <c r="H7" s="805"/>
      <c r="I7" s="811"/>
      <c r="J7" s="809"/>
      <c r="K7" s="809"/>
      <c r="L7" s="809"/>
      <c r="M7" s="809"/>
      <c r="N7" s="809"/>
      <c r="O7" s="806"/>
      <c r="P7" s="809"/>
      <c r="Q7" s="806"/>
      <c r="R7" s="806"/>
      <c r="S7" s="806"/>
      <c r="T7" s="166"/>
      <c r="U7" s="166"/>
      <c r="V7" s="166"/>
      <c r="W7" s="166"/>
    </row>
    <row r="8" spans="2:23" ht="36" customHeight="1">
      <c r="B8" s="271" t="s">
        <v>82</v>
      </c>
      <c r="C8" s="272" t="s">
        <v>162</v>
      </c>
      <c r="D8" s="440">
        <v>20815000</v>
      </c>
      <c r="E8" s="623">
        <v>19701000</v>
      </c>
      <c r="F8" s="440">
        <f>E8/E9*F9</f>
        <v>5407708.795620438</v>
      </c>
      <c r="G8" s="441">
        <f>E8/E9*G9</f>
        <v>10820450.693430657</v>
      </c>
      <c r="H8" s="441">
        <f>E8/E9*H9</f>
        <v>16213060.18248175</v>
      </c>
      <c r="I8" s="442">
        <f>E8/E9*I9</f>
        <v>21610702.773722626</v>
      </c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2:23" ht="36" customHeight="1">
      <c r="B9" s="264" t="s">
        <v>83</v>
      </c>
      <c r="C9" s="265" t="s">
        <v>163</v>
      </c>
      <c r="D9" s="332">
        <v>28968000</v>
      </c>
      <c r="E9" s="624">
        <v>27400000</v>
      </c>
      <c r="F9" s="332">
        <v>7521000</v>
      </c>
      <c r="G9" s="167">
        <v>15049000</v>
      </c>
      <c r="H9" s="167">
        <v>22549000</v>
      </c>
      <c r="I9" s="324">
        <v>30056000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2:23" ht="36" customHeight="1">
      <c r="B10" s="264" t="s">
        <v>84</v>
      </c>
      <c r="C10" s="265" t="s">
        <v>164</v>
      </c>
      <c r="D10" s="332">
        <v>33791000</v>
      </c>
      <c r="E10" s="624">
        <f>E9*1.1665</f>
        <v>31962100.000000004</v>
      </c>
      <c r="F10" s="332">
        <f>F9*1.1665</f>
        <v>8773246.5</v>
      </c>
      <c r="G10" s="167">
        <f>G9*1.1665</f>
        <v>17554658.5</v>
      </c>
      <c r="H10" s="167">
        <f>H9*1.1665</f>
        <v>26303408.500000004</v>
      </c>
      <c r="I10" s="324">
        <v>35060000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2:23" ht="36" customHeight="1">
      <c r="B11" s="264" t="s">
        <v>85</v>
      </c>
      <c r="C11" s="265" t="s">
        <v>165</v>
      </c>
      <c r="D11" s="332">
        <v>26</v>
      </c>
      <c r="E11" s="624">
        <v>26</v>
      </c>
      <c r="F11" s="332">
        <v>25</v>
      </c>
      <c r="G11" s="167">
        <v>25</v>
      </c>
      <c r="H11" s="167">
        <v>25</v>
      </c>
      <c r="I11" s="324">
        <v>25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2:23" ht="36" customHeight="1">
      <c r="B12" s="264" t="s">
        <v>166</v>
      </c>
      <c r="C12" s="266" t="s">
        <v>167</v>
      </c>
      <c r="D12" s="332">
        <v>24</v>
      </c>
      <c r="E12" s="624">
        <v>24</v>
      </c>
      <c r="F12" s="332">
        <v>23</v>
      </c>
      <c r="G12" s="167">
        <v>23</v>
      </c>
      <c r="H12" s="167">
        <v>23</v>
      </c>
      <c r="I12" s="324">
        <v>23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2:23" ht="36" customHeight="1">
      <c r="B13" s="264" t="s">
        <v>168</v>
      </c>
      <c r="C13" s="266" t="s">
        <v>169</v>
      </c>
      <c r="D13" s="332">
        <v>2</v>
      </c>
      <c r="E13" s="624">
        <v>2</v>
      </c>
      <c r="F13" s="332">
        <v>2</v>
      </c>
      <c r="G13" s="167">
        <v>2</v>
      </c>
      <c r="H13" s="167">
        <v>2</v>
      </c>
      <c r="I13" s="324">
        <v>2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2:23" ht="36" customHeight="1">
      <c r="B14" s="264" t="s">
        <v>73</v>
      </c>
      <c r="C14" s="267" t="s">
        <v>48</v>
      </c>
      <c r="D14" s="332"/>
      <c r="E14" s="624"/>
      <c r="F14" s="332"/>
      <c r="G14" s="167"/>
      <c r="H14" s="167"/>
      <c r="I14" s="324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2:23" ht="36" customHeight="1">
      <c r="B15" s="264" t="s">
        <v>74</v>
      </c>
      <c r="C15" s="267" t="s">
        <v>494</v>
      </c>
      <c r="D15" s="332"/>
      <c r="E15" s="624"/>
      <c r="F15" s="332"/>
      <c r="G15" s="167"/>
      <c r="H15" s="167"/>
      <c r="I15" s="324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2:23" ht="36" customHeight="1">
      <c r="B16" s="264" t="s">
        <v>75</v>
      </c>
      <c r="C16" s="267" t="s">
        <v>49</v>
      </c>
      <c r="D16" s="332"/>
      <c r="E16" s="624"/>
      <c r="F16" s="332"/>
      <c r="G16" s="167"/>
      <c r="H16" s="167"/>
      <c r="I16" s="324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2:23" ht="36" customHeight="1">
      <c r="B17" s="264" t="s">
        <v>170</v>
      </c>
      <c r="C17" s="267" t="s">
        <v>508</v>
      </c>
      <c r="D17" s="332"/>
      <c r="E17" s="624"/>
      <c r="F17" s="332"/>
      <c r="G17" s="167"/>
      <c r="H17" s="167"/>
      <c r="I17" s="324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2:23" ht="36" customHeight="1">
      <c r="B18" s="264" t="s">
        <v>76</v>
      </c>
      <c r="C18" s="265" t="s">
        <v>50</v>
      </c>
      <c r="D18" s="332"/>
      <c r="E18" s="624"/>
      <c r="F18" s="332"/>
      <c r="G18" s="167"/>
      <c r="H18" s="167"/>
      <c r="I18" s="324">
        <v>270000</v>
      </c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2:23" ht="36" customHeight="1">
      <c r="B19" s="264" t="s">
        <v>77</v>
      </c>
      <c r="C19" s="268" t="s">
        <v>493</v>
      </c>
      <c r="D19" s="332"/>
      <c r="E19" s="624"/>
      <c r="F19" s="332"/>
      <c r="G19" s="167"/>
      <c r="H19" s="167"/>
      <c r="I19" s="324">
        <v>1</v>
      </c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2:23" ht="36" customHeight="1">
      <c r="B20" s="264" t="s">
        <v>78</v>
      </c>
      <c r="C20" s="265" t="s">
        <v>51</v>
      </c>
      <c r="D20" s="332"/>
      <c r="E20" s="624"/>
      <c r="F20" s="332"/>
      <c r="G20" s="167"/>
      <c r="H20" s="167"/>
      <c r="I20" s="324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2:23" ht="36" customHeight="1">
      <c r="B21" s="264" t="s">
        <v>79</v>
      </c>
      <c r="C21" s="267" t="s">
        <v>507</v>
      </c>
      <c r="D21" s="332"/>
      <c r="E21" s="624"/>
      <c r="F21" s="332"/>
      <c r="G21" s="167"/>
      <c r="H21" s="167"/>
      <c r="I21" s="324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2:23" ht="36" customHeight="1">
      <c r="B22" s="264" t="s">
        <v>136</v>
      </c>
      <c r="C22" s="265" t="s">
        <v>91</v>
      </c>
      <c r="D22" s="332"/>
      <c r="E22" s="624"/>
      <c r="F22" s="332"/>
      <c r="G22" s="167"/>
      <c r="H22" s="167"/>
      <c r="I22" s="324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2:23" ht="36" customHeight="1">
      <c r="B23" s="264" t="s">
        <v>36</v>
      </c>
      <c r="C23" s="265" t="s">
        <v>511</v>
      </c>
      <c r="D23" s="332"/>
      <c r="E23" s="624"/>
      <c r="F23" s="332"/>
      <c r="G23" s="167"/>
      <c r="H23" s="167"/>
      <c r="I23" s="324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2:23" ht="36" customHeight="1">
      <c r="B24" s="264" t="s">
        <v>138</v>
      </c>
      <c r="C24" s="265" t="s">
        <v>639</v>
      </c>
      <c r="D24" s="332">
        <v>1045000</v>
      </c>
      <c r="E24" s="624">
        <v>1045000</v>
      </c>
      <c r="F24" s="332">
        <v>265000</v>
      </c>
      <c r="G24" s="167">
        <v>530000</v>
      </c>
      <c r="H24" s="167">
        <v>795000</v>
      </c>
      <c r="I24" s="324">
        <v>1060000</v>
      </c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2:23" ht="36" customHeight="1">
      <c r="B25" s="264" t="s">
        <v>171</v>
      </c>
      <c r="C25" s="265" t="s">
        <v>638</v>
      </c>
      <c r="D25" s="332">
        <v>3</v>
      </c>
      <c r="E25" s="624">
        <v>3</v>
      </c>
      <c r="F25" s="332">
        <v>3</v>
      </c>
      <c r="G25" s="167">
        <v>3</v>
      </c>
      <c r="H25" s="167">
        <v>3</v>
      </c>
      <c r="I25" s="324">
        <v>3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2:23" ht="36" customHeight="1">
      <c r="B26" s="264" t="s">
        <v>172</v>
      </c>
      <c r="C26" s="265" t="s">
        <v>473</v>
      </c>
      <c r="D26" s="332"/>
      <c r="E26" s="624"/>
      <c r="F26" s="332"/>
      <c r="G26" s="167"/>
      <c r="H26" s="167"/>
      <c r="I26" s="32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2:23" ht="36" customHeight="1">
      <c r="B27" s="264" t="s">
        <v>173</v>
      </c>
      <c r="C27" s="265" t="s">
        <v>510</v>
      </c>
      <c r="D27" s="332"/>
      <c r="E27" s="624"/>
      <c r="F27" s="332"/>
      <c r="G27" s="167"/>
      <c r="H27" s="167"/>
      <c r="I27" s="324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2:23" ht="36" customHeight="1">
      <c r="B28" s="264" t="s">
        <v>174</v>
      </c>
      <c r="C28" s="265" t="s">
        <v>52</v>
      </c>
      <c r="D28" s="332">
        <v>900000</v>
      </c>
      <c r="E28" s="624">
        <v>900000</v>
      </c>
      <c r="F28" s="332">
        <v>259000</v>
      </c>
      <c r="G28" s="167">
        <v>518000</v>
      </c>
      <c r="H28" s="167">
        <v>777000</v>
      </c>
      <c r="I28" s="324">
        <v>1000000</v>
      </c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2:23" ht="36" customHeight="1">
      <c r="B29" s="264" t="s">
        <v>175</v>
      </c>
      <c r="C29" s="265" t="s">
        <v>39</v>
      </c>
      <c r="D29" s="332"/>
      <c r="E29" s="624"/>
      <c r="F29" s="332"/>
      <c r="G29" s="167"/>
      <c r="H29" s="167"/>
      <c r="I29" s="324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2:23" ht="36" customHeight="1">
      <c r="B30" s="264" t="s">
        <v>140</v>
      </c>
      <c r="C30" s="269" t="s">
        <v>40</v>
      </c>
      <c r="D30" s="332">
        <v>82000</v>
      </c>
      <c r="E30" s="624">
        <v>82000</v>
      </c>
      <c r="F30" s="332">
        <v>40000</v>
      </c>
      <c r="G30" s="167">
        <v>90000</v>
      </c>
      <c r="H30" s="167">
        <v>120000</v>
      </c>
      <c r="I30" s="324">
        <v>160000</v>
      </c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2:23" ht="36" customHeight="1">
      <c r="B31" s="264" t="s">
        <v>141</v>
      </c>
      <c r="C31" s="265" t="s">
        <v>53</v>
      </c>
      <c r="D31" s="332">
        <v>248000</v>
      </c>
      <c r="E31" s="624">
        <v>248000</v>
      </c>
      <c r="F31" s="332"/>
      <c r="G31" s="167"/>
      <c r="H31" s="167">
        <v>500000</v>
      </c>
      <c r="I31" s="324">
        <v>500000</v>
      </c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2:23" ht="36" customHeight="1">
      <c r="B32" s="264" t="s">
        <v>472</v>
      </c>
      <c r="C32" s="265" t="s">
        <v>704</v>
      </c>
      <c r="D32" s="332">
        <v>1</v>
      </c>
      <c r="E32" s="624">
        <v>1</v>
      </c>
      <c r="F32" s="332"/>
      <c r="G32" s="167"/>
      <c r="H32" s="167">
        <v>1</v>
      </c>
      <c r="I32" s="324">
        <v>1</v>
      </c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2:23" ht="36" customHeight="1">
      <c r="B33" s="264" t="s">
        <v>37</v>
      </c>
      <c r="C33" s="265" t="s">
        <v>54</v>
      </c>
      <c r="D33" s="332"/>
      <c r="E33" s="624"/>
      <c r="F33" s="332"/>
      <c r="G33" s="167"/>
      <c r="H33" s="167"/>
      <c r="I33" s="324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2:23" ht="36" customHeight="1">
      <c r="B34" s="264" t="s">
        <v>176</v>
      </c>
      <c r="C34" s="265" t="s">
        <v>754</v>
      </c>
      <c r="D34" s="332"/>
      <c r="E34" s="624"/>
      <c r="F34" s="332"/>
      <c r="G34" s="167"/>
      <c r="H34" s="167"/>
      <c r="I34" s="324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2:23" ht="36" customHeight="1">
      <c r="B35" s="264" t="s">
        <v>177</v>
      </c>
      <c r="C35" s="265" t="s">
        <v>55</v>
      </c>
      <c r="D35" s="332"/>
      <c r="E35" s="624"/>
      <c r="F35" s="332"/>
      <c r="G35" s="167"/>
      <c r="H35" s="167"/>
      <c r="I35" s="324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2:23" ht="36" customHeight="1">
      <c r="B36" s="264" t="s">
        <v>142</v>
      </c>
      <c r="C36" s="265" t="s">
        <v>56</v>
      </c>
      <c r="D36" s="332">
        <v>1550000</v>
      </c>
      <c r="E36" s="624">
        <v>1550000</v>
      </c>
      <c r="F36" s="332">
        <v>130000</v>
      </c>
      <c r="G36" s="167">
        <v>270000</v>
      </c>
      <c r="H36" s="167">
        <v>400000</v>
      </c>
      <c r="I36" s="324">
        <v>450000</v>
      </c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2:23" ht="36" customHeight="1">
      <c r="B37" s="264" t="s">
        <v>178</v>
      </c>
      <c r="C37" s="265" t="s">
        <v>57</v>
      </c>
      <c r="D37" s="332"/>
      <c r="E37" s="624"/>
      <c r="F37" s="332"/>
      <c r="G37" s="167"/>
      <c r="H37" s="167"/>
      <c r="I37" s="324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2:23" ht="36" customHeight="1" thickBot="1">
      <c r="B38" s="264" t="s">
        <v>705</v>
      </c>
      <c r="C38" s="270" t="s">
        <v>58</v>
      </c>
      <c r="D38" s="443">
        <v>85000</v>
      </c>
      <c r="E38" s="625">
        <v>85000</v>
      </c>
      <c r="F38" s="443">
        <v>85000</v>
      </c>
      <c r="G38" s="444"/>
      <c r="H38" s="444"/>
      <c r="I38" s="445">
        <v>85000</v>
      </c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2:23" ht="15">
      <c r="B39" s="165"/>
      <c r="C39" s="168"/>
      <c r="D39" s="168"/>
      <c r="E39" s="168"/>
      <c r="F39" s="168"/>
      <c r="G39" s="168"/>
      <c r="H39" s="168"/>
      <c r="I39" s="168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2:23" ht="19.5" customHeight="1">
      <c r="B40" s="165"/>
      <c r="C40" s="813" t="s">
        <v>512</v>
      </c>
      <c r="D40" s="813"/>
      <c r="E40" s="170"/>
      <c r="F40" s="165"/>
      <c r="G40" s="165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2:23" ht="18.75" customHeight="1">
      <c r="B41" s="165"/>
      <c r="C41" s="812" t="s">
        <v>509</v>
      </c>
      <c r="D41" s="812"/>
      <c r="E41" s="812"/>
      <c r="F41" s="168"/>
      <c r="G41" s="168"/>
      <c r="H41" s="168"/>
      <c r="I41" s="168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2:23" ht="15">
      <c r="B42" s="165"/>
      <c r="C42" s="168"/>
      <c r="D42" s="168"/>
      <c r="E42" s="168"/>
      <c r="F42" s="168"/>
      <c r="G42" s="168"/>
      <c r="H42" s="168"/>
      <c r="I42" s="168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3:23" ht="24" customHeight="1">
      <c r="C43" s="169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2:23" ht="15">
      <c r="B44" s="165"/>
      <c r="C44" s="168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2:23" ht="15"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2:23" ht="15">
      <c r="B46" s="165"/>
      <c r="C46" s="166"/>
      <c r="D46" s="168"/>
      <c r="E46" s="168"/>
      <c r="F46" s="168"/>
      <c r="G46" s="168"/>
      <c r="H46" s="168"/>
      <c r="I46" s="168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2:23" ht="15">
      <c r="B47" s="165"/>
      <c r="C47" s="166"/>
      <c r="D47" s="168"/>
      <c r="E47" s="168"/>
      <c r="F47" s="168"/>
      <c r="G47" s="168"/>
      <c r="H47" s="168"/>
      <c r="I47" s="168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</row>
    <row r="48" spans="2:23" ht="15">
      <c r="B48" s="165"/>
      <c r="C48" s="168"/>
      <c r="D48" s="168"/>
      <c r="E48" s="168"/>
      <c r="F48" s="168"/>
      <c r="G48" s="168"/>
      <c r="H48" s="168"/>
      <c r="I48" s="168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</row>
    <row r="49" spans="2:23" ht="15">
      <c r="B49" s="165"/>
      <c r="C49" s="168"/>
      <c r="D49" s="168"/>
      <c r="E49" s="168"/>
      <c r="F49" s="168"/>
      <c r="G49" s="168"/>
      <c r="H49" s="168"/>
      <c r="I49" s="168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</row>
    <row r="50" spans="2:23" ht="15">
      <c r="B50" s="165"/>
      <c r="C50" s="168"/>
      <c r="D50" s="168"/>
      <c r="E50" s="168"/>
      <c r="F50" s="168"/>
      <c r="G50" s="168"/>
      <c r="H50" s="168"/>
      <c r="I50" s="168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</row>
    <row r="51" spans="2:15" ht="15">
      <c r="B51" s="165"/>
      <c r="C51" s="168"/>
      <c r="D51" s="168"/>
      <c r="E51" s="168"/>
      <c r="F51" s="168"/>
      <c r="G51" s="168"/>
      <c r="H51" s="168"/>
      <c r="I51" s="168"/>
      <c r="J51" s="166"/>
      <c r="K51" s="166"/>
      <c r="L51" s="166"/>
      <c r="M51" s="166"/>
      <c r="N51" s="166"/>
      <c r="O51" s="166"/>
    </row>
    <row r="52" spans="2:15" ht="15">
      <c r="B52" s="165"/>
      <c r="C52" s="168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</row>
    <row r="53" spans="2:15" ht="15">
      <c r="B53" s="165"/>
      <c r="C53" s="168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</row>
    <row r="54" spans="2:15" ht="15"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</row>
    <row r="55" spans="2:15" ht="15">
      <c r="B55" s="165"/>
      <c r="C55" s="166"/>
      <c r="D55" s="168"/>
      <c r="E55" s="168"/>
      <c r="F55" s="168"/>
      <c r="G55" s="168"/>
      <c r="H55" s="168"/>
      <c r="I55" s="168"/>
      <c r="J55" s="166"/>
      <c r="K55" s="166"/>
      <c r="L55" s="166"/>
      <c r="M55" s="166"/>
      <c r="N55" s="166"/>
      <c r="O55" s="166"/>
    </row>
    <row r="56" spans="2:15" ht="15">
      <c r="B56" s="165"/>
      <c r="C56" s="166"/>
      <c r="D56" s="168"/>
      <c r="E56" s="168"/>
      <c r="F56" s="168"/>
      <c r="G56" s="168"/>
      <c r="H56" s="168"/>
      <c r="I56" s="168"/>
      <c r="J56" s="166"/>
      <c r="K56" s="166"/>
      <c r="L56" s="166"/>
      <c r="M56" s="166"/>
      <c r="N56" s="166"/>
      <c r="O56" s="166"/>
    </row>
    <row r="57" spans="2:15" ht="15">
      <c r="B57" s="165"/>
      <c r="C57" s="168"/>
      <c r="D57" s="168"/>
      <c r="E57" s="168"/>
      <c r="F57" s="168"/>
      <c r="G57" s="168"/>
      <c r="H57" s="168"/>
      <c r="I57" s="168"/>
      <c r="J57" s="166"/>
      <c r="K57" s="166"/>
      <c r="L57" s="166"/>
      <c r="M57" s="166"/>
      <c r="N57" s="166"/>
      <c r="O57" s="166"/>
    </row>
    <row r="58" spans="2:15" ht="15">
      <c r="B58" s="165"/>
      <c r="C58" s="168"/>
      <c r="D58" s="168"/>
      <c r="E58" s="168"/>
      <c r="F58" s="168"/>
      <c r="G58" s="168"/>
      <c r="H58" s="168"/>
      <c r="I58" s="168"/>
      <c r="J58" s="166"/>
      <c r="K58" s="166"/>
      <c r="L58" s="166"/>
      <c r="M58" s="166"/>
      <c r="N58" s="166"/>
      <c r="O58" s="166"/>
    </row>
    <row r="59" spans="2:15" ht="15">
      <c r="B59" s="165"/>
      <c r="C59" s="168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</row>
    <row r="60" spans="2:15" ht="15">
      <c r="B60" s="165"/>
      <c r="C60" s="168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</row>
    <row r="61" spans="2:15" ht="15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</row>
    <row r="62" spans="2:15" ht="15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</row>
    <row r="63" spans="2:15" ht="15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</row>
    <row r="64" spans="2:15" ht="15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</row>
    <row r="65" spans="2:15" ht="15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</row>
    <row r="66" spans="2:15" ht="15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</row>
    <row r="67" spans="2:15" ht="15"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</row>
    <row r="68" spans="2:15" ht="15"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</row>
    <row r="69" spans="2:15" ht="15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</row>
    <row r="70" spans="2:15" ht="15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</row>
    <row r="71" spans="2:15" ht="15"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</row>
    <row r="72" spans="2:15" ht="15"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</row>
    <row r="73" spans="2:15" ht="15"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</row>
    <row r="74" spans="2:15" ht="15"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</row>
    <row r="75" spans="2:15" ht="15"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</row>
    <row r="76" spans="2:15" ht="15"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</row>
    <row r="77" spans="2:15" ht="15"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</row>
    <row r="78" spans="2:15" ht="15"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</row>
    <row r="79" spans="2:15" ht="15"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</row>
    <row r="80" spans="2:15" ht="15"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</row>
    <row r="81" spans="2:15" ht="15"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</row>
    <row r="82" spans="2:15" ht="15"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</row>
    <row r="83" spans="2:15" ht="15"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</row>
    <row r="84" spans="2:15" ht="15"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</row>
    <row r="85" spans="2:15" ht="15"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</row>
    <row r="86" spans="2:15" ht="15"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</row>
    <row r="87" spans="2:15" ht="15"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</row>
    <row r="88" spans="2:15" ht="15"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</row>
    <row r="89" spans="2:15" ht="15"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</row>
    <row r="90" spans="2:15" ht="15"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</row>
    <row r="91" spans="2:15" ht="15"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</row>
    <row r="92" spans="2:15" ht="15"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</row>
    <row r="93" spans="2:15" ht="15"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</row>
    <row r="94" spans="2:15" ht="15"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</row>
    <row r="95" spans="2:15" ht="15">
      <c r="B95" s="166"/>
      <c r="C95" s="166"/>
      <c r="J95" s="166"/>
      <c r="K95" s="166"/>
      <c r="L95" s="166"/>
      <c r="M95" s="166"/>
      <c r="N95" s="166"/>
      <c r="O95" s="166"/>
    </row>
    <row r="96" spans="2:15" ht="15">
      <c r="B96" s="166"/>
      <c r="C96" s="166"/>
      <c r="J96" s="166"/>
      <c r="K96" s="166"/>
      <c r="L96" s="166"/>
      <c r="M96" s="166"/>
      <c r="N96" s="166"/>
      <c r="O96" s="166"/>
    </row>
  </sheetData>
  <sheetProtection/>
  <mergeCells count="21">
    <mergeCell ref="B4:I4"/>
    <mergeCell ref="F6:F7"/>
    <mergeCell ref="E6:E7"/>
    <mergeCell ref="N6:N7"/>
    <mergeCell ref="B6:B7"/>
    <mergeCell ref="S6:S7"/>
    <mergeCell ref="H6:H7"/>
    <mergeCell ref="I6:I7"/>
    <mergeCell ref="J6:J7"/>
    <mergeCell ref="K6:K7"/>
    <mergeCell ref="C41:E41"/>
    <mergeCell ref="C40:D40"/>
    <mergeCell ref="P6:P7"/>
    <mergeCell ref="D6:D7"/>
    <mergeCell ref="Q6:Q7"/>
    <mergeCell ref="G6:G7"/>
    <mergeCell ref="R6:R7"/>
    <mergeCell ref="C6:C7"/>
    <mergeCell ref="O6:O7"/>
    <mergeCell ref="L6:L7"/>
    <mergeCell ref="M6:M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PageLayoutView="0" workbookViewId="0" topLeftCell="A16">
      <selection activeCell="D30" sqref="D30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">
      <c r="H1" s="9" t="s">
        <v>664</v>
      </c>
    </row>
    <row r="2" spans="2:8" ht="14.25">
      <c r="B2" s="33"/>
      <c r="C2" s="33"/>
      <c r="D2" s="33"/>
      <c r="E2" s="33"/>
      <c r="F2" s="33"/>
      <c r="G2" s="33"/>
      <c r="H2" s="33"/>
    </row>
    <row r="3" spans="2:8" ht="18.75" customHeight="1">
      <c r="B3" s="823" t="s">
        <v>783</v>
      </c>
      <c r="C3" s="824"/>
      <c r="D3" s="824"/>
      <c r="E3" s="824"/>
      <c r="F3" s="824"/>
      <c r="G3" s="824"/>
      <c r="H3" s="824"/>
    </row>
    <row r="4" spans="2:8" ht="18.75" customHeight="1">
      <c r="B4" s="824"/>
      <c r="C4" s="824"/>
      <c r="D4" s="824"/>
      <c r="E4" s="824"/>
      <c r="F4" s="824"/>
      <c r="G4" s="824"/>
      <c r="H4" s="824"/>
    </row>
    <row r="5" ht="13.5" thickBot="1"/>
    <row r="6" spans="2:8" ht="12.75">
      <c r="B6" s="827" t="s">
        <v>2</v>
      </c>
      <c r="C6" s="829" t="s">
        <v>751</v>
      </c>
      <c r="D6" s="829" t="s">
        <v>475</v>
      </c>
      <c r="E6" s="829" t="s">
        <v>640</v>
      </c>
      <c r="F6" s="829" t="s">
        <v>476</v>
      </c>
      <c r="G6" s="829" t="s">
        <v>477</v>
      </c>
      <c r="H6" s="829" t="s">
        <v>478</v>
      </c>
    </row>
    <row r="7" spans="2:8" ht="31.5" customHeight="1" thickBot="1">
      <c r="B7" s="828"/>
      <c r="C7" s="830"/>
      <c r="D7" s="830"/>
      <c r="E7" s="830"/>
      <c r="F7" s="830" t="s">
        <v>476</v>
      </c>
      <c r="G7" s="830" t="s">
        <v>477</v>
      </c>
      <c r="H7" s="830" t="s">
        <v>478</v>
      </c>
    </row>
    <row r="8" spans="2:8" ht="15" customHeight="1">
      <c r="B8" s="325">
        <v>1</v>
      </c>
      <c r="C8" s="328"/>
      <c r="D8" s="328"/>
      <c r="E8" s="328"/>
      <c r="F8" s="328"/>
      <c r="G8" s="328"/>
      <c r="H8" s="328"/>
    </row>
    <row r="9" spans="2:8" ht="15" customHeight="1">
      <c r="B9" s="326">
        <v>2</v>
      </c>
      <c r="C9" s="329" t="s">
        <v>761</v>
      </c>
      <c r="D9" s="329">
        <v>2</v>
      </c>
      <c r="E9" s="329">
        <v>1</v>
      </c>
      <c r="F9" s="329">
        <v>1</v>
      </c>
      <c r="G9" s="329"/>
      <c r="H9" s="329">
        <v>1</v>
      </c>
    </row>
    <row r="10" spans="2:8" ht="15" customHeight="1">
      <c r="B10" s="326">
        <v>3</v>
      </c>
      <c r="C10" s="329"/>
      <c r="D10" s="329"/>
      <c r="E10" s="329"/>
      <c r="F10" s="329"/>
      <c r="G10" s="329"/>
      <c r="H10" s="329"/>
    </row>
    <row r="11" spans="2:8" ht="15" customHeight="1">
      <c r="B11" s="326">
        <v>4</v>
      </c>
      <c r="C11" s="329" t="s">
        <v>762</v>
      </c>
      <c r="D11" s="329">
        <v>4</v>
      </c>
      <c r="E11" s="329">
        <v>4</v>
      </c>
      <c r="F11" s="329">
        <v>4</v>
      </c>
      <c r="G11" s="329">
        <v>4</v>
      </c>
      <c r="H11" s="329"/>
    </row>
    <row r="12" spans="2:8" ht="15" customHeight="1">
      <c r="B12" s="326">
        <v>5</v>
      </c>
      <c r="C12" s="329"/>
      <c r="D12" s="329"/>
      <c r="E12" s="329"/>
      <c r="F12" s="329"/>
      <c r="G12" s="329"/>
      <c r="H12" s="329"/>
    </row>
    <row r="13" spans="2:8" ht="15" customHeight="1">
      <c r="B13" s="326">
        <v>6</v>
      </c>
      <c r="C13" s="329" t="s">
        <v>763</v>
      </c>
      <c r="D13" s="329">
        <v>4</v>
      </c>
      <c r="E13" s="329">
        <v>2</v>
      </c>
      <c r="F13" s="329">
        <v>2</v>
      </c>
      <c r="G13" s="329">
        <v>2</v>
      </c>
      <c r="H13" s="329"/>
    </row>
    <row r="14" spans="2:8" ht="15" customHeight="1">
      <c r="B14" s="326">
        <v>7</v>
      </c>
      <c r="C14" s="329"/>
      <c r="D14" s="329"/>
      <c r="E14" s="329"/>
      <c r="F14" s="329"/>
      <c r="G14" s="329"/>
      <c r="H14" s="329"/>
    </row>
    <row r="15" spans="2:8" ht="15" customHeight="1">
      <c r="B15" s="326">
        <v>8</v>
      </c>
      <c r="C15" s="329" t="s">
        <v>764</v>
      </c>
      <c r="D15" s="329">
        <v>4</v>
      </c>
      <c r="E15" s="329">
        <v>4</v>
      </c>
      <c r="F15" s="329">
        <v>4</v>
      </c>
      <c r="G15" s="329">
        <v>4</v>
      </c>
      <c r="H15" s="329"/>
    </row>
    <row r="16" spans="2:8" ht="15" customHeight="1">
      <c r="B16" s="326">
        <v>9</v>
      </c>
      <c r="C16" s="329"/>
      <c r="D16" s="329"/>
      <c r="E16" s="329"/>
      <c r="F16" s="329"/>
      <c r="G16" s="329"/>
      <c r="H16" s="329"/>
    </row>
    <row r="17" spans="2:8" ht="15" customHeight="1">
      <c r="B17" s="326">
        <v>10</v>
      </c>
      <c r="C17" s="329" t="s">
        <v>765</v>
      </c>
      <c r="D17" s="329">
        <v>4</v>
      </c>
      <c r="E17" s="329">
        <v>5</v>
      </c>
      <c r="F17" s="329">
        <v>5</v>
      </c>
      <c r="G17" s="329">
        <v>5</v>
      </c>
      <c r="H17" s="329"/>
    </row>
    <row r="18" spans="2:8" ht="15" customHeight="1">
      <c r="B18" s="326">
        <v>11</v>
      </c>
      <c r="C18" s="329"/>
      <c r="D18" s="329"/>
      <c r="E18" s="329"/>
      <c r="F18" s="329"/>
      <c r="G18" s="329"/>
      <c r="H18" s="329"/>
    </row>
    <row r="19" spans="2:8" ht="15" customHeight="1">
      <c r="B19" s="326">
        <v>12</v>
      </c>
      <c r="C19" s="329" t="s">
        <v>766</v>
      </c>
      <c r="D19" s="329">
        <v>5</v>
      </c>
      <c r="E19" s="329">
        <v>8</v>
      </c>
      <c r="F19" s="329">
        <v>8</v>
      </c>
      <c r="G19" s="329">
        <v>7</v>
      </c>
      <c r="H19" s="329">
        <v>1</v>
      </c>
    </row>
    <row r="20" spans="2:8" ht="15" customHeight="1">
      <c r="B20" s="326">
        <v>13</v>
      </c>
      <c r="C20" s="329"/>
      <c r="D20" s="329"/>
      <c r="E20" s="329"/>
      <c r="F20" s="329"/>
      <c r="G20" s="329"/>
      <c r="H20" s="329"/>
    </row>
    <row r="21" spans="2:8" ht="15" customHeight="1">
      <c r="B21" s="326">
        <v>14</v>
      </c>
      <c r="C21" s="329"/>
      <c r="D21" s="329"/>
      <c r="E21" s="329"/>
      <c r="F21" s="329"/>
      <c r="G21" s="329"/>
      <c r="H21" s="329"/>
    </row>
    <row r="22" spans="2:8" ht="15" customHeight="1">
      <c r="B22" s="326">
        <v>15</v>
      </c>
      <c r="C22" s="329"/>
      <c r="D22" s="329"/>
      <c r="E22" s="329"/>
      <c r="F22" s="329"/>
      <c r="G22" s="329"/>
      <c r="H22" s="329"/>
    </row>
    <row r="23" spans="2:8" ht="15" customHeight="1">
      <c r="B23" s="326">
        <v>16</v>
      </c>
      <c r="C23" s="329"/>
      <c r="D23" s="329"/>
      <c r="E23" s="329"/>
      <c r="F23" s="329"/>
      <c r="G23" s="329"/>
      <c r="H23" s="329"/>
    </row>
    <row r="24" spans="2:8" ht="15" customHeight="1">
      <c r="B24" s="326">
        <v>17</v>
      </c>
      <c r="C24" s="329"/>
      <c r="D24" s="329"/>
      <c r="E24" s="329"/>
      <c r="F24" s="329"/>
      <c r="G24" s="329"/>
      <c r="H24" s="329"/>
    </row>
    <row r="25" spans="2:8" ht="15" customHeight="1">
      <c r="B25" s="326">
        <v>18</v>
      </c>
      <c r="C25" s="329"/>
      <c r="D25" s="329"/>
      <c r="E25" s="329"/>
      <c r="F25" s="329"/>
      <c r="G25" s="329"/>
      <c r="H25" s="329"/>
    </row>
    <row r="26" spans="2:8" ht="15" customHeight="1">
      <c r="B26" s="326">
        <v>19</v>
      </c>
      <c r="C26" s="329"/>
      <c r="D26" s="329"/>
      <c r="E26" s="329"/>
      <c r="F26" s="329"/>
      <c r="G26" s="329"/>
      <c r="H26" s="329"/>
    </row>
    <row r="27" spans="2:8" ht="15" customHeight="1">
      <c r="B27" s="326">
        <v>20</v>
      </c>
      <c r="C27" s="329"/>
      <c r="D27" s="329"/>
      <c r="E27" s="329"/>
      <c r="F27" s="329"/>
      <c r="G27" s="329"/>
      <c r="H27" s="329"/>
    </row>
    <row r="28" spans="2:8" ht="15" customHeight="1">
      <c r="B28" s="326">
        <v>21</v>
      </c>
      <c r="C28" s="329"/>
      <c r="D28" s="329"/>
      <c r="E28" s="329"/>
      <c r="F28" s="329"/>
      <c r="G28" s="329"/>
      <c r="H28" s="329"/>
    </row>
    <row r="29" spans="2:8" ht="15" customHeight="1" thickBot="1">
      <c r="B29" s="327" t="s">
        <v>641</v>
      </c>
      <c r="C29" s="330"/>
      <c r="D29" s="330"/>
      <c r="E29" s="330"/>
      <c r="F29" s="330"/>
      <c r="G29" s="330"/>
      <c r="H29" s="330"/>
    </row>
    <row r="30" spans="2:8" ht="15" customHeight="1" thickBot="1">
      <c r="B30" s="825" t="s">
        <v>479</v>
      </c>
      <c r="C30" s="826"/>
      <c r="D30" s="331">
        <f>D9+D11+D13+D15+D17+D19</f>
        <v>23</v>
      </c>
      <c r="E30" s="331">
        <f>E9+E11+E13+E15+E17+E19</f>
        <v>24</v>
      </c>
      <c r="F30" s="331">
        <f>F9+F11+F13+F15+F17+F19</f>
        <v>24</v>
      </c>
      <c r="G30" s="331">
        <f>G11+G13+G15+G17+G19</f>
        <v>22</v>
      </c>
      <c r="H30" s="331">
        <f>H9+H19</f>
        <v>2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Stoja</cp:lastModifiedBy>
  <cp:lastPrinted>2020-11-25T08:29:50Z</cp:lastPrinted>
  <dcterms:created xsi:type="dcterms:W3CDTF">2013-03-07T07:52:21Z</dcterms:created>
  <dcterms:modified xsi:type="dcterms:W3CDTF">2020-11-25T08:30:26Z</dcterms:modified>
  <cp:category/>
  <cp:version/>
  <cp:contentType/>
  <cp:contentStatus/>
</cp:coreProperties>
</file>